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lculator" sheetId="2" state="visible" r:id="rId2"/>
    <sheet xmlns:r="http://schemas.openxmlformats.org/officeDocument/2006/relationships" name="Curv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00"/>
    <numFmt numFmtId="165" formatCode="0.0%"/>
    <numFmt numFmtId="166" formatCode="0.0"/>
    <numFmt numFmtId="167" formatCode="0.00000"/>
    <numFmt numFmtId="168" formatCode="0.0000000"/>
    <numFmt numFmtId="169" formatCode="$#,##0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3"/>
    </font>
    <font>
      <i val="1"/>
      <color rgb="00666666"/>
    </font>
    <font>
      <b val="1"/>
    </font>
  </fonts>
  <fills count="3">
    <fill>
      <patternFill/>
    </fill>
    <fill>
      <patternFill patternType="gray125"/>
    </fill>
    <fill>
      <patternFill patternType="solid">
        <fgColor rgb="00FFF7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2" fontId="0" fillId="2" borderId="0" pivotButton="0" quotePrefix="0" xfId="0"/>
    <xf numFmtId="0" fontId="5" fillId="0" borderId="0" pivotButton="0" quotePrefix="0" xfId="0"/>
    <xf numFmtId="164" fontId="0" fillId="2" borderId="0" pivotButton="0" quotePrefix="0" xfId="0"/>
    <xf numFmtId="9" fontId="0" fillId="2" borderId="0" pivotButton="0" quotePrefix="0" xfId="0"/>
    <xf numFmtId="1" fontId="0" fillId="2" borderId="0" pivotButton="0" quotePrefix="0" xfId="0"/>
    <xf numFmtId="3" fontId="0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3" fontId="0" fillId="0" borderId="0" pivotButton="0" quotePrefix="0" xfId="0"/>
    <xf numFmtId="169" fontId="0" fillId="0" borderId="0" pivotButton="0" quotePrefix="0" xfId="0"/>
    <xf numFmtId="9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Users per arm needed vs true ROI</a:t>
            </a:r>
          </a:p>
        </rich>
      </tx>
    </title>
    <plotArea>
      <lineChart>
        <grouping val="standard"/>
        <ser>
          <idx val="0"/>
          <order val="0"/>
          <tx>
            <strRef>
              <f>'Curve'!B1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'Curve'!$A$2:$A$40</f>
            </numRef>
          </cat>
          <val>
            <numRef>
              <f>'Curve'!$B$2:$B$40</f>
            </numRef>
          </val>
        </ser>
        <ser>
          <idx val="1"/>
          <order val="1"/>
          <tx>
            <strRef>
              <f>'Curve'!C1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'Curve'!$A$2:$A$40</f>
            </numRef>
          </cat>
          <val>
            <numRef>
              <f>'Curve'!$C$2:$C$40</f>
            </numRef>
          </val>
        </ser>
        <ser>
          <idx val="2"/>
          <order val="2"/>
          <tx>
            <strRef>
              <f>'Curve'!D1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'Curve'!$A$2:$A$40</f>
            </numRef>
          </cat>
          <val>
            <numRef>
              <f>'Curve'!$D$2:$D$40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True ROI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logBase val="10"/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Users per arm (log scale)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Ad ROI experiment sample size calculator</t>
        </is>
      </c>
    </row>
    <row r="2">
      <c r="A2" s="2" t="inlineStr">
        <is>
          <t>From the Vexpower MMM library: vexpower.com/mmm/lewis-rao-unfavorable-economics-of-advertising</t>
        </is>
      </c>
    </row>
    <row r="3">
      <c r="A3" s="2" t="inlineStr"/>
    </row>
    <row r="4">
      <c r="A4" s="3" t="inlineStr">
        <is>
          <t>What it does</t>
        </is>
      </c>
    </row>
    <row r="5">
      <c r="A5" s="2" t="inlineStr">
        <is>
          <t>Lewis and Rao (2015) showed that individual sales are so noisy, relative to what an ad costs per person, that even</t>
        </is>
      </c>
    </row>
    <row r="6">
      <c r="A6" s="2" t="inlineStr">
        <is>
          <t>very large randomized tests give wide confidence intervals on ROI. This workbook does their arithmetic for your numbers.</t>
        </is>
      </c>
    </row>
    <row r="7">
      <c r="A7" s="2" t="inlineStr"/>
    </row>
    <row r="8">
      <c r="A8" s="3" t="inlineStr">
        <is>
          <t>The formulas</t>
        </is>
      </c>
    </row>
    <row r="9">
      <c r="A9" s="2" t="inlineStr">
        <is>
          <t>ROI = (sales lift per user x gross margin - cost per user) / cost per user, so the lift needed for an ROI r is cost x (1 + r) / margin.</t>
        </is>
      </c>
    </row>
    <row r="10">
      <c r="A10" s="2" t="inlineStr">
        <is>
          <t>An ROI of -100% means the ads did nothing (zero sales lift).</t>
        </is>
      </c>
    </row>
    <row r="11">
      <c r="A11" s="2" t="inlineStr">
        <is>
          <t>Users per arm = 2 x (z_alpha + z_power)^2 x SD^2 / (difference in sales lift per user)^2   (two equal arms, equal variance).</t>
        </is>
      </c>
    </row>
    <row r="12">
      <c r="A12" s="2" t="inlineStr">
        <is>
          <t>Power with N users per arm = NORM.S.DIST(difference / SD x SQRT(N/2) - z_alpha).</t>
        </is>
      </c>
    </row>
    <row r="13">
      <c r="A13" s="2" t="inlineStr">
        <is>
          <t>R-squared of the ad variable in a regression of sales on exposure = (lift / SD)^2 / 4.</t>
        </is>
      </c>
    </row>
    <row r="14">
      <c r="A14" s="2" t="inlineStr"/>
    </row>
    <row r="15">
      <c r="A15" s="3" t="inlineStr">
        <is>
          <t>How to use it</t>
        </is>
      </c>
    </row>
    <row r="16">
      <c r="A16" s="2" t="inlineStr">
        <is>
          <t>1. On the Calculator sheet change the yellow cells only. Use sales per user over the same window you would evaluate the test on.</t>
        </is>
      </c>
    </row>
    <row r="17">
      <c r="A17" s="2" t="inlineStr">
        <is>
          <t>2. Get the mean and standard deviation from your own customer-level data for an ordinary period (include the zeros: people who bought nothing).</t>
        </is>
      </c>
    </row>
    <row r="18">
      <c r="A18" s="2" t="inlineStr">
        <is>
          <t>3. The Curve sheet recalculates the required sample size for a range of true ROIs.</t>
        </is>
      </c>
    </row>
    <row r="19">
      <c r="A19" s="2" t="inlineStr"/>
    </row>
    <row r="20">
      <c r="A20" s="3" t="inlineStr">
        <is>
          <t>What it leaves out</t>
        </is>
      </c>
    </row>
    <row r="21">
      <c r="A21" s="2" t="inlineStr">
        <is>
          <t>Controlling for pre-period sales reduces the effective SD and the required sample. Exposure dilution (people in the test arm who never see an ad)</t>
        </is>
      </c>
    </row>
    <row r="22">
      <c r="A22" s="2" t="inlineStr">
        <is>
          <t>increases it: divide the sales lift by the share exposed if you analyse everyone assigned. Geo tests have far fewer units and need a different calculation.</t>
        </is>
      </c>
    </row>
    <row r="23">
      <c r="A23" s="2" t="inlineStr"/>
    </row>
    <row r="24">
      <c r="A24" s="2" t="inlineStr">
        <is>
          <t>Default inputs are the representative campaign in Lewis and Rao (2015): $7 mean sales, $75 SD, $0.14 cost per user, 50% margin, 25% ROI target.</t>
        </is>
      </c>
    </row>
    <row r="25">
      <c r="A25" s="2" t="inlineStr">
        <is>
          <t>Source: Lewis, R. A. and Rao, J. M. (2015). The Unfavorable Economics of Measuring the Returns to Advertising. QJE 130(4), 1941-1973. doi:10.1093/qje/qjv023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70" customWidth="1" min="3" max="3"/>
  </cols>
  <sheetData>
    <row r="1">
      <c r="A1" s="4" t="inlineStr">
        <is>
          <t>Inputs (change the yellow cells)</t>
        </is>
      </c>
    </row>
    <row r="2">
      <c r="A2" t="inlineStr">
        <is>
          <t>Mean sales per user in the evaluation window ($)</t>
        </is>
      </c>
      <c r="B2" s="5" t="n">
        <v>7</v>
      </c>
      <c r="C2" s="6" t="inlineStr">
        <is>
          <t>Include non-buyers as zeros</t>
        </is>
      </c>
    </row>
    <row r="3">
      <c r="A3" t="inlineStr">
        <is>
          <t>Standard deviation of sales per user ($)</t>
        </is>
      </c>
      <c r="B3" s="5" t="n">
        <v>75</v>
      </c>
      <c r="C3" s="6" t="inlineStr">
        <is>
          <t>Same window, same population</t>
        </is>
      </c>
    </row>
    <row r="4">
      <c r="A4" t="inlineStr">
        <is>
          <t>Ad cost per user reached ($)</t>
        </is>
      </c>
      <c r="B4" s="7" t="n">
        <v>0.14</v>
      </c>
      <c r="C4" s="6" t="inlineStr">
        <is>
          <t>Campaign spend / users in the test arm</t>
        </is>
      </c>
    </row>
    <row r="5">
      <c r="A5" t="inlineStr">
        <is>
          <t>Gross margin</t>
        </is>
      </c>
      <c r="B5" s="8" t="n">
        <v>0.5</v>
      </c>
      <c r="C5" s="6" t="inlineStr">
        <is>
          <t>Share of each sales dollar that is gross profit</t>
        </is>
      </c>
    </row>
    <row r="6">
      <c r="A6" t="inlineStr">
        <is>
          <t>True ROI you want to detect</t>
        </is>
      </c>
      <c r="B6" s="8" t="n">
        <v>0.25</v>
      </c>
      <c r="C6" s="6" t="inlineStr">
        <is>
          <t>e.g. 25% means $1.25 gross profit back per $1</t>
        </is>
      </c>
    </row>
    <row r="7">
      <c r="A7" t="inlineStr">
        <is>
          <t>Threshold ROI to beat</t>
        </is>
      </c>
      <c r="B7" s="8" t="n">
        <v>0</v>
      </c>
      <c r="C7" s="6" t="inlineStr">
        <is>
          <t>0% = break-even; use your hurdle rate</t>
        </is>
      </c>
    </row>
    <row r="8">
      <c r="A8" t="inlineStr">
        <is>
          <t>Significance level (alpha)</t>
        </is>
      </c>
      <c r="B8" s="8" t="n">
        <v>0.05</v>
      </c>
      <c r="C8" s="6" t="inlineStr"/>
    </row>
    <row r="9">
      <c r="A9" t="inlineStr">
        <is>
          <t>Sides of the test (1 or 2)</t>
        </is>
      </c>
      <c r="B9" s="9" t="n">
        <v>1</v>
      </c>
      <c r="C9" s="6" t="inlineStr">
        <is>
          <t>Lewis and Rao use one-sided 5%</t>
        </is>
      </c>
    </row>
    <row r="10">
      <c r="A10" t="inlineStr">
        <is>
          <t>Power</t>
        </is>
      </c>
      <c r="B10" s="8" t="n">
        <v>0.8</v>
      </c>
      <c r="C10" s="6" t="inlineStr">
        <is>
          <t>Chance of detecting the effect if it is real</t>
        </is>
      </c>
    </row>
    <row r="11">
      <c r="A11" t="inlineStr">
        <is>
          <t>Users you can put in each arm</t>
        </is>
      </c>
      <c r="B11" s="10" t="n">
        <v>1000000</v>
      </c>
      <c r="C11" s="6" t="inlineStr"/>
    </row>
    <row r="13">
      <c r="A13" s="4" t="inlineStr">
        <is>
          <t>Results (formulas)</t>
        </is>
      </c>
    </row>
    <row r="14">
      <c r="A14" t="inlineStr">
        <is>
          <t>Sales lift per user needed for the true ROI ($)</t>
        </is>
      </c>
      <c r="B14" s="11">
        <f>B4*(1+B6)/B5</f>
        <v/>
      </c>
    </row>
    <row r="15">
      <c r="A15" t="inlineStr">
        <is>
          <t>Lift as a share of mean sales</t>
        </is>
      </c>
      <c r="B15" s="12">
        <f>IF(B2&gt;0,B14/B2,NA())</f>
        <v/>
      </c>
    </row>
    <row r="16">
      <c r="A16" t="inlineStr">
        <is>
          <t>Coefficient of variation (SD / mean)</t>
        </is>
      </c>
      <c r="B16" s="13">
        <f>IF(B2&gt;0,B3/B2,NA())</f>
        <v/>
      </c>
    </row>
    <row r="17">
      <c r="A17" t="inlineStr">
        <is>
          <t>Signal-to-noise (lift / SD)</t>
        </is>
      </c>
      <c r="B17" s="14">
        <f>B14/B3</f>
        <v/>
      </c>
    </row>
    <row r="18">
      <c r="A18" t="inlineStr">
        <is>
          <t>R-squared of the ad variable</t>
        </is>
      </c>
      <c r="B18" s="15">
        <f>B17^2/4</f>
        <v/>
      </c>
    </row>
    <row r="19">
      <c r="A19" t="inlineStr">
        <is>
          <t>z for alpha</t>
        </is>
      </c>
      <c r="B19" s="11">
        <f>_xlfn.NORM.S.INV(1-B8/B9)</f>
        <v/>
      </c>
    </row>
    <row r="20">
      <c r="A20" t="inlineStr">
        <is>
          <t>z for power</t>
        </is>
      </c>
      <c r="B20" s="11">
        <f>_xlfn.NORM.S.INV(B10)</f>
        <v/>
      </c>
    </row>
    <row r="21">
      <c r="A21" t="inlineStr">
        <is>
          <t>Users per arm: true ROI vs ads did nothing</t>
        </is>
      </c>
      <c r="B21" s="16">
        <f>2*(B19+B20)^2*B3^2/B14^2</f>
        <v/>
      </c>
      <c r="C21" s="6" t="inlineStr">
        <is>
          <t>Lewis and Rao's 'did the ads do anything?' question</t>
        </is>
      </c>
    </row>
    <row r="22">
      <c r="A22" t="inlineStr">
        <is>
          <t>Difference in lift per user, true ROI vs threshold ($)</t>
        </is>
      </c>
      <c r="B22" s="11">
        <f>B4*(B6-B7)/B5</f>
        <v/>
      </c>
    </row>
    <row r="23">
      <c r="A23" t="inlineStr">
        <is>
          <t>Users per arm: true ROI vs threshold</t>
        </is>
      </c>
      <c r="B23" s="16">
        <f>IF(B22&gt;0,2*(B19+B20)^2*B3^2/B22^2,NA())</f>
        <v/>
      </c>
      <c r="C23" s="6" t="inlineStr">
        <is>
          <t>The question a budget decision actually needs answered</t>
        </is>
      </c>
    </row>
    <row r="24">
      <c r="A24" t="inlineStr">
        <is>
          <t>Total users in test (both arms), vs threshold</t>
        </is>
      </c>
      <c r="B24" s="16">
        <f>IFERROR(2*B23,NA())</f>
        <v/>
      </c>
    </row>
    <row r="25">
      <c r="A25" t="inlineStr">
        <is>
          <t>Media cost of the test arm, vs threshold ($)</t>
        </is>
      </c>
      <c r="B25" s="17">
        <f>IFERROR(B23*B4,NA())</f>
        <v/>
      </c>
    </row>
    <row r="26">
      <c r="A26" t="inlineStr">
        <is>
          <t>Power with your audience: vs ads did nothing</t>
        </is>
      </c>
      <c r="B26" s="18">
        <f>_xlfn.NORM.S.DIST(B14/B3*SQRT(B11/2)-B19,TRUE)</f>
        <v/>
      </c>
    </row>
    <row r="27">
      <c r="A27" t="inlineStr">
        <is>
          <t>Power with your audience: vs threshold</t>
        </is>
      </c>
      <c r="B27" s="18">
        <f>IF(B22&gt;0,_xlfn.NORM.S.DIST(B22/B3*SQRT(B11/2)-B19,TRUE),NA())</f>
        <v/>
      </c>
    </row>
    <row r="28">
      <c r="A28" t="inlineStr">
        <is>
          <t>Smallest ROI gap you can detect with your audience (percentage points)</t>
        </is>
      </c>
      <c r="B28" s="18">
        <f>(B19+B20)*B3*SQRT(2/B11)*B5/B4</f>
        <v/>
      </c>
      <c r="C28" s="6" t="inlineStr">
        <is>
          <t>Minimum detectable difference in ROI at your power and alpha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30" customWidth="1" min="4" max="4"/>
  </cols>
  <sheetData>
    <row r="1">
      <c r="A1" s="19" t="inlineStr">
        <is>
          <t>True ROI</t>
        </is>
      </c>
      <c r="B1" s="19" t="inlineStr">
        <is>
          <t>Users per arm vs no effect</t>
        </is>
      </c>
      <c r="C1" s="19" t="inlineStr">
        <is>
          <t>Users per arm vs threshold</t>
        </is>
      </c>
      <c r="D1" s="19" t="inlineStr">
        <is>
          <t>Your audience per arm</t>
        </is>
      </c>
    </row>
    <row r="2">
      <c r="A2" s="18" t="n">
        <v>0.1</v>
      </c>
      <c r="B2" s="16">
        <f>2*(Calculator!$B$19+Calculator!$B$20)^2*Calculator!$B$3^2/(Calculator!$B$4*(1+A2)/Calculator!$B$5)^2</f>
        <v/>
      </c>
      <c r="C2" s="16">
        <f>IF(A2&gt;Calculator!$B$7,2*(Calculator!$B$19+Calculator!$B$20)^2*Calculator!$B$3^2/(Calculator!$B$4*(A2-Calculator!$B$7)/Calculator!$B$5)^2,NA())</f>
        <v/>
      </c>
      <c r="D2" s="16">
        <f>Calculator!$B$11</f>
        <v/>
      </c>
    </row>
    <row r="3">
      <c r="A3" s="18" t="n">
        <v>0.15</v>
      </c>
      <c r="B3" s="16">
        <f>2*(Calculator!$B$19+Calculator!$B$20)^2*Calculator!$B$3^2/(Calculator!$B$4*(1+A3)/Calculator!$B$5)^2</f>
        <v/>
      </c>
      <c r="C3" s="16">
        <f>IF(A3&gt;Calculator!$B$7,2*(Calculator!$B$19+Calculator!$B$20)^2*Calculator!$B$3^2/(Calculator!$B$4*(A3-Calculator!$B$7)/Calculator!$B$5)^2,NA())</f>
        <v/>
      </c>
      <c r="D3" s="16">
        <f>Calculator!$B$11</f>
        <v/>
      </c>
    </row>
    <row r="4">
      <c r="A4" s="18" t="n">
        <v>0.2</v>
      </c>
      <c r="B4" s="16">
        <f>2*(Calculator!$B$19+Calculator!$B$20)^2*Calculator!$B$3^2/(Calculator!$B$4*(1+A4)/Calculator!$B$5)^2</f>
        <v/>
      </c>
      <c r="C4" s="16">
        <f>IF(A4&gt;Calculator!$B$7,2*(Calculator!$B$19+Calculator!$B$20)^2*Calculator!$B$3^2/(Calculator!$B$4*(A4-Calculator!$B$7)/Calculator!$B$5)^2,NA())</f>
        <v/>
      </c>
      <c r="D4" s="16">
        <f>Calculator!$B$11</f>
        <v/>
      </c>
    </row>
    <row r="5">
      <c r="A5" s="18" t="n">
        <v>0.25</v>
      </c>
      <c r="B5" s="16">
        <f>2*(Calculator!$B$19+Calculator!$B$20)^2*Calculator!$B$3^2/(Calculator!$B$4*(1+A5)/Calculator!$B$5)^2</f>
        <v/>
      </c>
      <c r="C5" s="16">
        <f>IF(A5&gt;Calculator!$B$7,2*(Calculator!$B$19+Calculator!$B$20)^2*Calculator!$B$3^2/(Calculator!$B$4*(A5-Calculator!$B$7)/Calculator!$B$5)^2,NA())</f>
        <v/>
      </c>
      <c r="D5" s="16">
        <f>Calculator!$B$11</f>
        <v/>
      </c>
    </row>
    <row r="6">
      <c r="A6" s="18" t="n">
        <v>0.3</v>
      </c>
      <c r="B6" s="16">
        <f>2*(Calculator!$B$19+Calculator!$B$20)^2*Calculator!$B$3^2/(Calculator!$B$4*(1+A6)/Calculator!$B$5)^2</f>
        <v/>
      </c>
      <c r="C6" s="16">
        <f>IF(A6&gt;Calculator!$B$7,2*(Calculator!$B$19+Calculator!$B$20)^2*Calculator!$B$3^2/(Calculator!$B$4*(A6-Calculator!$B$7)/Calculator!$B$5)^2,NA())</f>
        <v/>
      </c>
      <c r="D6" s="16">
        <f>Calculator!$B$11</f>
        <v/>
      </c>
    </row>
    <row r="7">
      <c r="A7" s="18" t="n">
        <v>0.35</v>
      </c>
      <c r="B7" s="16">
        <f>2*(Calculator!$B$19+Calculator!$B$20)^2*Calculator!$B$3^2/(Calculator!$B$4*(1+A7)/Calculator!$B$5)^2</f>
        <v/>
      </c>
      <c r="C7" s="16">
        <f>IF(A7&gt;Calculator!$B$7,2*(Calculator!$B$19+Calculator!$B$20)^2*Calculator!$B$3^2/(Calculator!$B$4*(A7-Calculator!$B$7)/Calculator!$B$5)^2,NA())</f>
        <v/>
      </c>
      <c r="D7" s="16">
        <f>Calculator!$B$11</f>
        <v/>
      </c>
    </row>
    <row r="8">
      <c r="A8" s="18" t="n">
        <v>0.4</v>
      </c>
      <c r="B8" s="16">
        <f>2*(Calculator!$B$19+Calculator!$B$20)^2*Calculator!$B$3^2/(Calculator!$B$4*(1+A8)/Calculator!$B$5)^2</f>
        <v/>
      </c>
      <c r="C8" s="16">
        <f>IF(A8&gt;Calculator!$B$7,2*(Calculator!$B$19+Calculator!$B$20)^2*Calculator!$B$3^2/(Calculator!$B$4*(A8-Calculator!$B$7)/Calculator!$B$5)^2,NA())</f>
        <v/>
      </c>
      <c r="D8" s="16">
        <f>Calculator!$B$11</f>
        <v/>
      </c>
    </row>
    <row r="9">
      <c r="A9" s="18" t="n">
        <v>0.45</v>
      </c>
      <c r="B9" s="16">
        <f>2*(Calculator!$B$19+Calculator!$B$20)^2*Calculator!$B$3^2/(Calculator!$B$4*(1+A9)/Calculator!$B$5)^2</f>
        <v/>
      </c>
      <c r="C9" s="16">
        <f>IF(A9&gt;Calculator!$B$7,2*(Calculator!$B$19+Calculator!$B$20)^2*Calculator!$B$3^2/(Calculator!$B$4*(A9-Calculator!$B$7)/Calculator!$B$5)^2,NA())</f>
        <v/>
      </c>
      <c r="D9" s="16">
        <f>Calculator!$B$11</f>
        <v/>
      </c>
    </row>
    <row r="10">
      <c r="A10" s="18" t="n">
        <v>0.5</v>
      </c>
      <c r="B10" s="16">
        <f>2*(Calculator!$B$19+Calculator!$B$20)^2*Calculator!$B$3^2/(Calculator!$B$4*(1+A10)/Calculator!$B$5)^2</f>
        <v/>
      </c>
      <c r="C10" s="16">
        <f>IF(A10&gt;Calculator!$B$7,2*(Calculator!$B$19+Calculator!$B$20)^2*Calculator!$B$3^2/(Calculator!$B$4*(A10-Calculator!$B$7)/Calculator!$B$5)^2,NA())</f>
        <v/>
      </c>
      <c r="D10" s="16">
        <f>Calculator!$B$11</f>
        <v/>
      </c>
    </row>
    <row r="11">
      <c r="A11" s="18" t="n">
        <v>0.55</v>
      </c>
      <c r="B11" s="16">
        <f>2*(Calculator!$B$19+Calculator!$B$20)^2*Calculator!$B$3^2/(Calculator!$B$4*(1+A11)/Calculator!$B$5)^2</f>
        <v/>
      </c>
      <c r="C11" s="16">
        <f>IF(A11&gt;Calculator!$B$7,2*(Calculator!$B$19+Calculator!$B$20)^2*Calculator!$B$3^2/(Calculator!$B$4*(A11-Calculator!$B$7)/Calculator!$B$5)^2,NA())</f>
        <v/>
      </c>
      <c r="D11" s="16">
        <f>Calculator!$B$11</f>
        <v/>
      </c>
    </row>
    <row r="12">
      <c r="A12" s="18" t="n">
        <v>0.6</v>
      </c>
      <c r="B12" s="16">
        <f>2*(Calculator!$B$19+Calculator!$B$20)^2*Calculator!$B$3^2/(Calculator!$B$4*(1+A12)/Calculator!$B$5)^2</f>
        <v/>
      </c>
      <c r="C12" s="16">
        <f>IF(A12&gt;Calculator!$B$7,2*(Calculator!$B$19+Calculator!$B$20)^2*Calculator!$B$3^2/(Calculator!$B$4*(A12-Calculator!$B$7)/Calculator!$B$5)^2,NA())</f>
        <v/>
      </c>
      <c r="D12" s="16">
        <f>Calculator!$B$11</f>
        <v/>
      </c>
    </row>
    <row r="13">
      <c r="A13" s="18" t="n">
        <v>0.65</v>
      </c>
      <c r="B13" s="16">
        <f>2*(Calculator!$B$19+Calculator!$B$20)^2*Calculator!$B$3^2/(Calculator!$B$4*(1+A13)/Calculator!$B$5)^2</f>
        <v/>
      </c>
      <c r="C13" s="16">
        <f>IF(A13&gt;Calculator!$B$7,2*(Calculator!$B$19+Calculator!$B$20)^2*Calculator!$B$3^2/(Calculator!$B$4*(A13-Calculator!$B$7)/Calculator!$B$5)^2,NA())</f>
        <v/>
      </c>
      <c r="D13" s="16">
        <f>Calculator!$B$11</f>
        <v/>
      </c>
    </row>
    <row r="14">
      <c r="A14" s="18" t="n">
        <v>0.7</v>
      </c>
      <c r="B14" s="16">
        <f>2*(Calculator!$B$19+Calculator!$B$20)^2*Calculator!$B$3^2/(Calculator!$B$4*(1+A14)/Calculator!$B$5)^2</f>
        <v/>
      </c>
      <c r="C14" s="16">
        <f>IF(A14&gt;Calculator!$B$7,2*(Calculator!$B$19+Calculator!$B$20)^2*Calculator!$B$3^2/(Calculator!$B$4*(A14-Calculator!$B$7)/Calculator!$B$5)^2,NA())</f>
        <v/>
      </c>
      <c r="D14" s="16">
        <f>Calculator!$B$11</f>
        <v/>
      </c>
    </row>
    <row r="15">
      <c r="A15" s="18" t="n">
        <v>0.75</v>
      </c>
      <c r="B15" s="16">
        <f>2*(Calculator!$B$19+Calculator!$B$20)^2*Calculator!$B$3^2/(Calculator!$B$4*(1+A15)/Calculator!$B$5)^2</f>
        <v/>
      </c>
      <c r="C15" s="16">
        <f>IF(A15&gt;Calculator!$B$7,2*(Calculator!$B$19+Calculator!$B$20)^2*Calculator!$B$3^2/(Calculator!$B$4*(A15-Calculator!$B$7)/Calculator!$B$5)^2,NA())</f>
        <v/>
      </c>
      <c r="D15" s="16">
        <f>Calculator!$B$11</f>
        <v/>
      </c>
    </row>
    <row r="16">
      <c r="A16" s="18" t="n">
        <v>0.8</v>
      </c>
      <c r="B16" s="16">
        <f>2*(Calculator!$B$19+Calculator!$B$20)^2*Calculator!$B$3^2/(Calculator!$B$4*(1+A16)/Calculator!$B$5)^2</f>
        <v/>
      </c>
      <c r="C16" s="16">
        <f>IF(A16&gt;Calculator!$B$7,2*(Calculator!$B$19+Calculator!$B$20)^2*Calculator!$B$3^2/(Calculator!$B$4*(A16-Calculator!$B$7)/Calculator!$B$5)^2,NA())</f>
        <v/>
      </c>
      <c r="D16" s="16">
        <f>Calculator!$B$11</f>
        <v/>
      </c>
    </row>
    <row r="17">
      <c r="A17" s="18" t="n">
        <v>0.85</v>
      </c>
      <c r="B17" s="16">
        <f>2*(Calculator!$B$19+Calculator!$B$20)^2*Calculator!$B$3^2/(Calculator!$B$4*(1+A17)/Calculator!$B$5)^2</f>
        <v/>
      </c>
      <c r="C17" s="16">
        <f>IF(A17&gt;Calculator!$B$7,2*(Calculator!$B$19+Calculator!$B$20)^2*Calculator!$B$3^2/(Calculator!$B$4*(A17-Calculator!$B$7)/Calculator!$B$5)^2,NA())</f>
        <v/>
      </c>
      <c r="D17" s="16">
        <f>Calculator!$B$11</f>
        <v/>
      </c>
    </row>
    <row r="18">
      <c r="A18" s="18" t="n">
        <v>0.9</v>
      </c>
      <c r="B18" s="16">
        <f>2*(Calculator!$B$19+Calculator!$B$20)^2*Calculator!$B$3^2/(Calculator!$B$4*(1+A18)/Calculator!$B$5)^2</f>
        <v/>
      </c>
      <c r="C18" s="16">
        <f>IF(A18&gt;Calculator!$B$7,2*(Calculator!$B$19+Calculator!$B$20)^2*Calculator!$B$3^2/(Calculator!$B$4*(A18-Calculator!$B$7)/Calculator!$B$5)^2,NA())</f>
        <v/>
      </c>
      <c r="D18" s="16">
        <f>Calculator!$B$11</f>
        <v/>
      </c>
    </row>
    <row r="19">
      <c r="A19" s="18" t="n">
        <v>0.95</v>
      </c>
      <c r="B19" s="16">
        <f>2*(Calculator!$B$19+Calculator!$B$20)^2*Calculator!$B$3^2/(Calculator!$B$4*(1+A19)/Calculator!$B$5)^2</f>
        <v/>
      </c>
      <c r="C19" s="16">
        <f>IF(A19&gt;Calculator!$B$7,2*(Calculator!$B$19+Calculator!$B$20)^2*Calculator!$B$3^2/(Calculator!$B$4*(A19-Calculator!$B$7)/Calculator!$B$5)^2,NA())</f>
        <v/>
      </c>
      <c r="D19" s="16">
        <f>Calculator!$B$11</f>
        <v/>
      </c>
    </row>
    <row r="20">
      <c r="A20" s="18" t="n">
        <v>1</v>
      </c>
      <c r="B20" s="16">
        <f>2*(Calculator!$B$19+Calculator!$B$20)^2*Calculator!$B$3^2/(Calculator!$B$4*(1+A20)/Calculator!$B$5)^2</f>
        <v/>
      </c>
      <c r="C20" s="16">
        <f>IF(A20&gt;Calculator!$B$7,2*(Calculator!$B$19+Calculator!$B$20)^2*Calculator!$B$3^2/(Calculator!$B$4*(A20-Calculator!$B$7)/Calculator!$B$5)^2,NA())</f>
        <v/>
      </c>
      <c r="D20" s="16">
        <f>Calculator!$B$11</f>
        <v/>
      </c>
    </row>
    <row r="21">
      <c r="A21" s="18" t="n">
        <v>1.05</v>
      </c>
      <c r="B21" s="16">
        <f>2*(Calculator!$B$19+Calculator!$B$20)^2*Calculator!$B$3^2/(Calculator!$B$4*(1+A21)/Calculator!$B$5)^2</f>
        <v/>
      </c>
      <c r="C21" s="16">
        <f>IF(A21&gt;Calculator!$B$7,2*(Calculator!$B$19+Calculator!$B$20)^2*Calculator!$B$3^2/(Calculator!$B$4*(A21-Calculator!$B$7)/Calculator!$B$5)^2,NA())</f>
        <v/>
      </c>
      <c r="D21" s="16">
        <f>Calculator!$B$11</f>
        <v/>
      </c>
    </row>
    <row r="22">
      <c r="A22" s="18" t="n">
        <v>1.1</v>
      </c>
      <c r="B22" s="16">
        <f>2*(Calculator!$B$19+Calculator!$B$20)^2*Calculator!$B$3^2/(Calculator!$B$4*(1+A22)/Calculator!$B$5)^2</f>
        <v/>
      </c>
      <c r="C22" s="16">
        <f>IF(A22&gt;Calculator!$B$7,2*(Calculator!$B$19+Calculator!$B$20)^2*Calculator!$B$3^2/(Calculator!$B$4*(A22-Calculator!$B$7)/Calculator!$B$5)^2,NA())</f>
        <v/>
      </c>
      <c r="D22" s="16">
        <f>Calculator!$B$11</f>
        <v/>
      </c>
    </row>
    <row r="23">
      <c r="A23" s="18" t="n">
        <v>1.15</v>
      </c>
      <c r="B23" s="16">
        <f>2*(Calculator!$B$19+Calculator!$B$20)^2*Calculator!$B$3^2/(Calculator!$B$4*(1+A23)/Calculator!$B$5)^2</f>
        <v/>
      </c>
      <c r="C23" s="16">
        <f>IF(A23&gt;Calculator!$B$7,2*(Calculator!$B$19+Calculator!$B$20)^2*Calculator!$B$3^2/(Calculator!$B$4*(A23-Calculator!$B$7)/Calculator!$B$5)^2,NA())</f>
        <v/>
      </c>
      <c r="D23" s="16">
        <f>Calculator!$B$11</f>
        <v/>
      </c>
    </row>
    <row r="24">
      <c r="A24" s="18" t="n">
        <v>1.2</v>
      </c>
      <c r="B24" s="16">
        <f>2*(Calculator!$B$19+Calculator!$B$20)^2*Calculator!$B$3^2/(Calculator!$B$4*(1+A24)/Calculator!$B$5)^2</f>
        <v/>
      </c>
      <c r="C24" s="16">
        <f>IF(A24&gt;Calculator!$B$7,2*(Calculator!$B$19+Calculator!$B$20)^2*Calculator!$B$3^2/(Calculator!$B$4*(A24-Calculator!$B$7)/Calculator!$B$5)^2,NA())</f>
        <v/>
      </c>
      <c r="D24" s="16">
        <f>Calculator!$B$11</f>
        <v/>
      </c>
    </row>
    <row r="25">
      <c r="A25" s="18" t="n">
        <v>1.25</v>
      </c>
      <c r="B25" s="16">
        <f>2*(Calculator!$B$19+Calculator!$B$20)^2*Calculator!$B$3^2/(Calculator!$B$4*(1+A25)/Calculator!$B$5)^2</f>
        <v/>
      </c>
      <c r="C25" s="16">
        <f>IF(A25&gt;Calculator!$B$7,2*(Calculator!$B$19+Calculator!$B$20)^2*Calculator!$B$3^2/(Calculator!$B$4*(A25-Calculator!$B$7)/Calculator!$B$5)^2,NA())</f>
        <v/>
      </c>
      <c r="D25" s="16">
        <f>Calculator!$B$11</f>
        <v/>
      </c>
    </row>
    <row r="26">
      <c r="A26" s="18" t="n">
        <v>1.3</v>
      </c>
      <c r="B26" s="16">
        <f>2*(Calculator!$B$19+Calculator!$B$20)^2*Calculator!$B$3^2/(Calculator!$B$4*(1+A26)/Calculator!$B$5)^2</f>
        <v/>
      </c>
      <c r="C26" s="16">
        <f>IF(A26&gt;Calculator!$B$7,2*(Calculator!$B$19+Calculator!$B$20)^2*Calculator!$B$3^2/(Calculator!$B$4*(A26-Calculator!$B$7)/Calculator!$B$5)^2,NA())</f>
        <v/>
      </c>
      <c r="D26" s="16">
        <f>Calculator!$B$11</f>
        <v/>
      </c>
    </row>
    <row r="27">
      <c r="A27" s="18" t="n">
        <v>1.35</v>
      </c>
      <c r="B27" s="16">
        <f>2*(Calculator!$B$19+Calculator!$B$20)^2*Calculator!$B$3^2/(Calculator!$B$4*(1+A27)/Calculator!$B$5)^2</f>
        <v/>
      </c>
      <c r="C27" s="16">
        <f>IF(A27&gt;Calculator!$B$7,2*(Calculator!$B$19+Calculator!$B$20)^2*Calculator!$B$3^2/(Calculator!$B$4*(A27-Calculator!$B$7)/Calculator!$B$5)^2,NA())</f>
        <v/>
      </c>
      <c r="D27" s="16">
        <f>Calculator!$B$11</f>
        <v/>
      </c>
    </row>
    <row r="28">
      <c r="A28" s="18" t="n">
        <v>1.4</v>
      </c>
      <c r="B28" s="16">
        <f>2*(Calculator!$B$19+Calculator!$B$20)^2*Calculator!$B$3^2/(Calculator!$B$4*(1+A28)/Calculator!$B$5)^2</f>
        <v/>
      </c>
      <c r="C28" s="16">
        <f>IF(A28&gt;Calculator!$B$7,2*(Calculator!$B$19+Calculator!$B$20)^2*Calculator!$B$3^2/(Calculator!$B$4*(A28-Calculator!$B$7)/Calculator!$B$5)^2,NA())</f>
        <v/>
      </c>
      <c r="D28" s="16">
        <f>Calculator!$B$11</f>
        <v/>
      </c>
    </row>
    <row r="29">
      <c r="A29" s="18" t="n">
        <v>1.45</v>
      </c>
      <c r="B29" s="16">
        <f>2*(Calculator!$B$19+Calculator!$B$20)^2*Calculator!$B$3^2/(Calculator!$B$4*(1+A29)/Calculator!$B$5)^2</f>
        <v/>
      </c>
      <c r="C29" s="16">
        <f>IF(A29&gt;Calculator!$B$7,2*(Calculator!$B$19+Calculator!$B$20)^2*Calculator!$B$3^2/(Calculator!$B$4*(A29-Calculator!$B$7)/Calculator!$B$5)^2,NA())</f>
        <v/>
      </c>
      <c r="D29" s="16">
        <f>Calculator!$B$11</f>
        <v/>
      </c>
    </row>
    <row r="30">
      <c r="A30" s="18" t="n">
        <v>1.5</v>
      </c>
      <c r="B30" s="16">
        <f>2*(Calculator!$B$19+Calculator!$B$20)^2*Calculator!$B$3^2/(Calculator!$B$4*(1+A30)/Calculator!$B$5)^2</f>
        <v/>
      </c>
      <c r="C30" s="16">
        <f>IF(A30&gt;Calculator!$B$7,2*(Calculator!$B$19+Calculator!$B$20)^2*Calculator!$B$3^2/(Calculator!$B$4*(A30-Calculator!$B$7)/Calculator!$B$5)^2,NA())</f>
        <v/>
      </c>
      <c r="D30" s="16">
        <f>Calculator!$B$11</f>
        <v/>
      </c>
    </row>
    <row r="31">
      <c r="A31" s="18" t="n">
        <v>1.55</v>
      </c>
      <c r="B31" s="16">
        <f>2*(Calculator!$B$19+Calculator!$B$20)^2*Calculator!$B$3^2/(Calculator!$B$4*(1+A31)/Calculator!$B$5)^2</f>
        <v/>
      </c>
      <c r="C31" s="16">
        <f>IF(A31&gt;Calculator!$B$7,2*(Calculator!$B$19+Calculator!$B$20)^2*Calculator!$B$3^2/(Calculator!$B$4*(A31-Calculator!$B$7)/Calculator!$B$5)^2,NA())</f>
        <v/>
      </c>
      <c r="D31" s="16">
        <f>Calculator!$B$11</f>
        <v/>
      </c>
    </row>
    <row r="32">
      <c r="A32" s="18" t="n">
        <v>1.6</v>
      </c>
      <c r="B32" s="16">
        <f>2*(Calculator!$B$19+Calculator!$B$20)^2*Calculator!$B$3^2/(Calculator!$B$4*(1+A32)/Calculator!$B$5)^2</f>
        <v/>
      </c>
      <c r="C32" s="16">
        <f>IF(A32&gt;Calculator!$B$7,2*(Calculator!$B$19+Calculator!$B$20)^2*Calculator!$B$3^2/(Calculator!$B$4*(A32-Calculator!$B$7)/Calculator!$B$5)^2,NA())</f>
        <v/>
      </c>
      <c r="D32" s="16">
        <f>Calculator!$B$11</f>
        <v/>
      </c>
    </row>
    <row r="33">
      <c r="A33" s="18" t="n">
        <v>1.65</v>
      </c>
      <c r="B33" s="16">
        <f>2*(Calculator!$B$19+Calculator!$B$20)^2*Calculator!$B$3^2/(Calculator!$B$4*(1+A33)/Calculator!$B$5)^2</f>
        <v/>
      </c>
      <c r="C33" s="16">
        <f>IF(A33&gt;Calculator!$B$7,2*(Calculator!$B$19+Calculator!$B$20)^2*Calculator!$B$3^2/(Calculator!$B$4*(A33-Calculator!$B$7)/Calculator!$B$5)^2,NA())</f>
        <v/>
      </c>
      <c r="D33" s="16">
        <f>Calculator!$B$11</f>
        <v/>
      </c>
    </row>
    <row r="34">
      <c r="A34" s="18" t="n">
        <v>1.7</v>
      </c>
      <c r="B34" s="16">
        <f>2*(Calculator!$B$19+Calculator!$B$20)^2*Calculator!$B$3^2/(Calculator!$B$4*(1+A34)/Calculator!$B$5)^2</f>
        <v/>
      </c>
      <c r="C34" s="16">
        <f>IF(A34&gt;Calculator!$B$7,2*(Calculator!$B$19+Calculator!$B$20)^2*Calculator!$B$3^2/(Calculator!$B$4*(A34-Calculator!$B$7)/Calculator!$B$5)^2,NA())</f>
        <v/>
      </c>
      <c r="D34" s="16">
        <f>Calculator!$B$11</f>
        <v/>
      </c>
    </row>
    <row r="35">
      <c r="A35" s="18" t="n">
        <v>1.75</v>
      </c>
      <c r="B35" s="16">
        <f>2*(Calculator!$B$19+Calculator!$B$20)^2*Calculator!$B$3^2/(Calculator!$B$4*(1+A35)/Calculator!$B$5)^2</f>
        <v/>
      </c>
      <c r="C35" s="16">
        <f>IF(A35&gt;Calculator!$B$7,2*(Calculator!$B$19+Calculator!$B$20)^2*Calculator!$B$3^2/(Calculator!$B$4*(A35-Calculator!$B$7)/Calculator!$B$5)^2,NA())</f>
        <v/>
      </c>
      <c r="D35" s="16">
        <f>Calculator!$B$11</f>
        <v/>
      </c>
    </row>
    <row r="36">
      <c r="A36" s="18" t="n">
        <v>1.8</v>
      </c>
      <c r="B36" s="16">
        <f>2*(Calculator!$B$19+Calculator!$B$20)^2*Calculator!$B$3^2/(Calculator!$B$4*(1+A36)/Calculator!$B$5)^2</f>
        <v/>
      </c>
      <c r="C36" s="16">
        <f>IF(A36&gt;Calculator!$B$7,2*(Calculator!$B$19+Calculator!$B$20)^2*Calculator!$B$3^2/(Calculator!$B$4*(A36-Calculator!$B$7)/Calculator!$B$5)^2,NA())</f>
        <v/>
      </c>
      <c r="D36" s="16">
        <f>Calculator!$B$11</f>
        <v/>
      </c>
    </row>
    <row r="37">
      <c r="A37" s="18" t="n">
        <v>1.85</v>
      </c>
      <c r="B37" s="16">
        <f>2*(Calculator!$B$19+Calculator!$B$20)^2*Calculator!$B$3^2/(Calculator!$B$4*(1+A37)/Calculator!$B$5)^2</f>
        <v/>
      </c>
      <c r="C37" s="16">
        <f>IF(A37&gt;Calculator!$B$7,2*(Calculator!$B$19+Calculator!$B$20)^2*Calculator!$B$3^2/(Calculator!$B$4*(A37-Calculator!$B$7)/Calculator!$B$5)^2,NA())</f>
        <v/>
      </c>
      <c r="D37" s="16">
        <f>Calculator!$B$11</f>
        <v/>
      </c>
    </row>
    <row r="38">
      <c r="A38" s="18" t="n">
        <v>1.9</v>
      </c>
      <c r="B38" s="16">
        <f>2*(Calculator!$B$19+Calculator!$B$20)^2*Calculator!$B$3^2/(Calculator!$B$4*(1+A38)/Calculator!$B$5)^2</f>
        <v/>
      </c>
      <c r="C38" s="16">
        <f>IF(A38&gt;Calculator!$B$7,2*(Calculator!$B$19+Calculator!$B$20)^2*Calculator!$B$3^2/(Calculator!$B$4*(A38-Calculator!$B$7)/Calculator!$B$5)^2,NA())</f>
        <v/>
      </c>
      <c r="D38" s="16">
        <f>Calculator!$B$11</f>
        <v/>
      </c>
    </row>
    <row r="39">
      <c r="A39" s="18" t="n">
        <v>1.95</v>
      </c>
      <c r="B39" s="16">
        <f>2*(Calculator!$B$19+Calculator!$B$20)^2*Calculator!$B$3^2/(Calculator!$B$4*(1+A39)/Calculator!$B$5)^2</f>
        <v/>
      </c>
      <c r="C39" s="16">
        <f>IF(A39&gt;Calculator!$B$7,2*(Calculator!$B$19+Calculator!$B$20)^2*Calculator!$B$3^2/(Calculator!$B$4*(A39-Calculator!$B$7)/Calculator!$B$5)^2,NA())</f>
        <v/>
      </c>
      <c r="D39" s="16">
        <f>Calculator!$B$11</f>
        <v/>
      </c>
    </row>
    <row r="40">
      <c r="A40" s="18" t="n">
        <v>2</v>
      </c>
      <c r="B40" s="16">
        <f>2*(Calculator!$B$19+Calculator!$B$20)^2*Calculator!$B$3^2/(Calculator!$B$4*(1+A40)/Calculator!$B$5)^2</f>
        <v/>
      </c>
      <c r="C40" s="16">
        <f>IF(A40&gt;Calculator!$B$7,2*(Calculator!$B$19+Calculator!$B$20)^2*Calculator!$B$3^2/(Calculator!$B$4*(A40-Calculator!$B$7)/Calculator!$B$5)^2,NA())</f>
        <v/>
      </c>
      <c r="D40" s="16">
        <f>Calculator!$B$11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2026-10-25T01:02:46Z</dcterms:created>
  <dcterms:modified xmlns:dcterms="http://purl.org/dc/terms/" xmlns:xsi="http://www.w3.org/2001/XMLSchema-instance" xsi:type="dcterms:W3CDTF">2026-10-25T01:02:46Z</dcterms:modified>
</cp:coreProperties>
</file>