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Years" sheetId="4" state="visible" r:id="rId4"/>
  </sheets>
  <definedNames>
    <definedName name="years">Inputs!$C$2</definedName>
    <definedName name="salary">Inputs!$C$4</definedName>
    <definedName name="overhead">Inputs!$C$5</definedName>
    <definedName name="experiments">Inputs!$C$6</definedName>
    <definedName name="refreshes">Inputs!$C$7</definedName>
    <definedName name="ih_build">Inputs!$C$9</definedName>
    <definedName name="ih_run">Inputs!$C$10</definedName>
    <definedName name="ih_days">Inputs!$C$11</definedName>
    <definedName name="ih_pipe">Inputs!$C$12</definedName>
    <definedName name="ih_compute">Inputs!$C$13</definedName>
    <definedName name="saas_fee">Inputs!$C$15</definedName>
    <definedName name="saas_fte">Inputs!$C$16</definedName>
    <definedName name="saas_pipe">Inputs!$C$17</definedName>
    <definedName name="c_project">Inputs!$C$19</definedName>
    <definedName name="c_refresh">Inputs!$C$20</definedName>
    <definedName name="c_fte">Inputs!$C$21</definedName>
    <definedName name="c_pipe">Inputs!$C$22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0B2440"/>
      </patternFill>
    </fill>
    <fill>
      <patternFill patternType="solid">
        <fgColor rgb="00FFF6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pivotButton="0" quotePrefix="0" xfId="0"/>
    <xf numFmtId="164" fontId="0" fillId="0" borderId="0" pivotButton="0" quotePrefix="0" xfId="0"/>
    <xf numFmtId="164" fontId="3" fillId="0" borderId="0" pivotButton="0" quotePrefix="0" xfId="0"/>
    <xf numFmtId="0" fontId="3" fillId="0" borderId="0" pivotButton="0" quotePrefix="0" xfId="0"/>
    <xf numFmtId="0" fontId="0" fillId="3" borderId="0" pivotButton="0" quotePrefix="0" xfId="0"/>
    <xf numFmtId="0" fontId="2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Total cost of ownership by option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'Summary'!B1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'Summary'!$A$2:$A$4</f>
            </numRef>
          </cat>
          <val>
            <numRef>
              <f>'Summary'!$B$2:$B$4</f>
            </numRef>
          </val>
        </ser>
        <ser>
          <idx val="1"/>
          <order val="1"/>
          <tx>
            <strRef>
              <f>'Summary'!C1</f>
            </strRef>
          </tx>
          <spPr>
            <a:ln xmlns:a="http://schemas.openxmlformats.org/drawingml/2006/main">
              <a:prstDash val="solid"/>
            </a:ln>
          </spPr>
          <cat>
            <numRef>
              <f>'Summary'!$A$2:$A$4</f>
            </numRef>
          </cat>
          <val>
            <numRef>
              <f>'Summary'!$C$2:$C$4</f>
            </numRef>
          </val>
        </ser>
        <ser>
          <idx val="2"/>
          <order val="2"/>
          <tx>
            <strRef>
              <f>'Summary'!D1</f>
            </strRef>
          </tx>
          <spPr>
            <a:ln xmlns:a="http://schemas.openxmlformats.org/drawingml/2006/main">
              <a:prstDash val="solid"/>
            </a:ln>
          </spPr>
          <cat>
            <numRef>
              <f>'Summary'!$A$2:$A$4</f>
            </numRef>
          </cat>
          <val>
            <numRef>
              <f>'Summary'!$D$2:$D$4</f>
            </numRef>
          </val>
        </ser>
        <ser>
          <idx val="3"/>
          <order val="3"/>
          <tx>
            <strRef>
              <f>'Summary'!E1</f>
            </strRef>
          </tx>
          <spPr>
            <a:ln xmlns:a="http://schemas.openxmlformats.org/drawingml/2006/main">
              <a:prstDash val="solid"/>
            </a:ln>
          </spPr>
          <cat>
            <numRef>
              <f>'Summary'!$A$2:$A$4</f>
            </numRef>
          </cat>
          <val>
            <numRef>
              <f>'Summary'!$E$2:$E$4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</a:t>
                </a:r>
              </a:p>
            </rich>
          </tx>
        </title>
        <numFmt formatCode="&quot;$&quot;#,##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9</row>
      <rowOff>0</rowOff>
    </from>
    <ext cx="64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MMM build vs buy: total cost of ownership</t>
        </is>
      </c>
    </row>
    <row r="3">
      <c r="A3" s="2" t="inlineStr">
        <is>
          <t>From vexpower.com/mmm/build-vs-buy-mmm (Mike Taylor, October 2026).</t>
        </is>
      </c>
    </row>
    <row r="4">
      <c r="A4" s="2" t="inlineStr">
        <is>
          <t>Yellow cells on the Inputs sheet are the only inputs. Every default except the salary is a PLACEHOLDER, not a market price: replace them with your own salaries and real vendor or consultancy quotes.</t>
        </is>
      </c>
    </row>
    <row r="5">
      <c r="A5" s="2" t="inlineStr">
        <is>
          <t>The Years sheet computes cost per year for each option (years 1-5) from formulas. The Summary sheet totals the first N years (N set on Inputs) and charts them.</t>
        </is>
      </c>
    </row>
    <row r="6">
      <c r="A6" s="2" t="inlineStr">
        <is>
          <t>Model: people = loaded salary x FTE share (plus build FTE in year 1 for in-house, plus refresh days for in-house). Consultancy pays the project fee in year 1, then a fee per refresh; the first refresh of year 1 is the initial build.</t>
        </is>
      </c>
    </row>
    <row r="7">
      <c r="A7" s="2" t="inlineStr">
        <is>
          <t>Costs are undiscounted and exclude the value of better decisions, which is usually much larger than any of these numbers.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3" t="inlineStr">
        <is>
          <t>Option</t>
        </is>
      </c>
      <c r="B1" s="3" t="inlineStr">
        <is>
          <t>People</t>
        </is>
      </c>
      <c r="C1" s="3" t="inlineStr">
        <is>
          <t>Data &amp; compute</t>
        </is>
      </c>
      <c r="D1" s="3" t="inlineStr">
        <is>
          <t>Vendor / consultancy fees</t>
        </is>
      </c>
      <c r="E1" s="3" t="inlineStr">
        <is>
          <t>Experiments</t>
        </is>
      </c>
      <c r="F1" s="3" t="inlineStr">
        <is>
          <t>Total</t>
        </is>
      </c>
    </row>
    <row r="2">
      <c r="A2" t="inlineStr">
        <is>
          <t>Build in-house</t>
        </is>
      </c>
      <c r="B2" s="4">
        <f>SUMPRODUCT(Years!B2:B6,Years!$P$2:$P$6)</f>
        <v/>
      </c>
      <c r="C2" s="4">
        <f>SUMPRODUCT(Years!C2:C6,Years!$P$2:$P$6)</f>
        <v/>
      </c>
      <c r="D2" s="4" t="n">
        <v>0</v>
      </c>
      <c r="E2" s="4">
        <f>SUMPRODUCT(Years!D2:D6,Years!$P$2:$P$6)</f>
        <v/>
      </c>
      <c r="F2" s="5">
        <f>SUM(B2:E2)</f>
        <v/>
      </c>
    </row>
    <row r="3">
      <c r="A3" t="inlineStr">
        <is>
          <t>Buy SaaS</t>
        </is>
      </c>
      <c r="B3" s="4">
        <f>SUMPRODUCT(Years!F2:F6,Years!$P$2:$P$6)</f>
        <v/>
      </c>
      <c r="C3" s="4">
        <f>SUMPRODUCT(Years!G2:G6,Years!$P$2:$P$6)</f>
        <v/>
      </c>
      <c r="D3" s="4">
        <f>SUMPRODUCT(Years!H2:H6,Years!$P$2:$P$6)</f>
        <v/>
      </c>
      <c r="E3" s="4">
        <f>SUMPRODUCT(Years!I2:I6,Years!$P$2:$P$6)</f>
        <v/>
      </c>
      <c r="F3" s="5">
        <f>SUM(B3:E3)</f>
        <v/>
      </c>
    </row>
    <row r="4">
      <c r="A4" t="inlineStr">
        <is>
          <t>Consultancy</t>
        </is>
      </c>
      <c r="B4" s="4">
        <f>SUMPRODUCT(Years!K2:K6,Years!$P$2:$P$6)</f>
        <v/>
      </c>
      <c r="C4" s="4">
        <f>SUMPRODUCT(Years!L2:L6,Years!$P$2:$P$6)</f>
        <v/>
      </c>
      <c r="D4" s="4">
        <f>SUMPRODUCT(Years!M2:M6,Years!$P$2:$P$6)</f>
        <v/>
      </c>
      <c r="E4" s="4">
        <f>SUMPRODUCT(Years!N2:N6,Years!$P$2:$P$6)</f>
        <v/>
      </c>
      <c r="F4" s="5">
        <f>SUM(B4:E4)</f>
        <v/>
      </c>
    </row>
    <row r="6">
      <c r="A6" s="6" t="inlineStr">
        <is>
          <t>Cheapest option</t>
        </is>
      </c>
      <c r="B6">
        <f>INDEX(A2:A4,MATCH(MIN(F2:F4),F2:F4,0))</f>
        <v/>
      </c>
    </row>
    <row r="7">
      <c r="A7" t="inlineStr">
        <is>
          <t>Years compared</t>
        </is>
      </c>
      <c r="B7">
        <f>years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cols>
    <col width="12" customWidth="1" min="1" max="1"/>
    <col width="34" customWidth="1" min="2" max="2"/>
    <col width="14" customWidth="1" min="3" max="3"/>
    <col width="80" customWidth="1" min="4" max="4"/>
  </cols>
  <sheetData>
    <row r="1">
      <c r="A1" s="3" t="inlineStr">
        <is>
          <t>Name</t>
        </is>
      </c>
      <c r="B1" s="3" t="inlineStr">
        <is>
          <t>Input</t>
        </is>
      </c>
      <c r="C1" s="3" t="inlineStr">
        <is>
          <t>Value</t>
        </is>
      </c>
      <c r="D1" s="3" t="inlineStr">
        <is>
          <t>Note</t>
        </is>
      </c>
    </row>
    <row r="2">
      <c r="A2" t="inlineStr">
        <is>
          <t>years</t>
        </is>
      </c>
      <c r="B2" t="inlineStr">
        <is>
          <t>Years to compare (1-5)</t>
        </is>
      </c>
      <c r="C2" s="7" t="n">
        <v>3</v>
      </c>
    </row>
    <row r="3">
      <c r="B3" s="6" t="inlineStr">
        <is>
          <t>People (all options)</t>
        </is>
      </c>
    </row>
    <row r="4">
      <c r="A4" t="inlineStr">
        <is>
          <t>salary</t>
        </is>
      </c>
      <c r="B4" t="inlineStr">
        <is>
          <t>Data scientist salary ($/yr)</t>
        </is>
      </c>
      <c r="C4" s="7" t="n">
        <v>120230</v>
      </c>
      <c r="D4" s="2" t="inlineStr">
        <is>
          <t>US BLS median annual wage for data scientists, May 2025. Replace with your own.</t>
        </is>
      </c>
    </row>
    <row r="5">
      <c r="A5" t="inlineStr">
        <is>
          <t>overhead</t>
        </is>
      </c>
      <c r="B5" t="inlineStr">
        <is>
          <t>Loaded-cost multiplier</t>
        </is>
      </c>
      <c r="C5" s="7" t="n">
        <v>1.3</v>
      </c>
      <c r="D5" s="2" t="inlineStr">
        <is>
          <t>PLACEHOLDER: benefits, payroll tax, tools, management.</t>
        </is>
      </c>
    </row>
    <row r="6">
      <c r="A6" t="inlineStr">
        <is>
          <t>experiments</t>
        </is>
      </c>
      <c r="B6" t="inlineStr">
        <is>
          <t>Experiments budget ($/yr)</t>
        </is>
      </c>
      <c r="C6" s="7" t="n">
        <v>30000</v>
      </c>
      <c r="D6" s="2" t="inlineStr">
        <is>
          <t>PLACEHOLDER: spend at stake plus any test fees. Same for every option.</t>
        </is>
      </c>
    </row>
    <row r="7">
      <c r="A7" t="inlineStr">
        <is>
          <t>refreshes</t>
        </is>
      </c>
      <c r="B7" t="inlineStr">
        <is>
          <t>Model refreshes per year</t>
        </is>
      </c>
      <c r="C7" s="7" t="n">
        <v>4</v>
      </c>
      <c r="D7" s="2" t="inlineStr">
        <is>
          <t>PLACEHOLDER.</t>
        </is>
      </c>
    </row>
    <row r="8">
      <c r="B8" s="6" t="inlineStr">
        <is>
          <t>Build in-house (open source)</t>
        </is>
      </c>
    </row>
    <row r="9">
      <c r="A9" t="inlineStr">
        <is>
          <t>ih_build</t>
        </is>
      </c>
      <c r="B9" t="inlineStr">
        <is>
          <t>Extra FTE in year 1 to build</t>
        </is>
      </c>
      <c r="C9" s="7" t="n">
        <v>0.5</v>
      </c>
      <c r="D9" s="2" t="inlineStr">
        <is>
          <t>PLACEHOLDER.</t>
        </is>
      </c>
    </row>
    <row r="10">
      <c r="A10" t="inlineStr">
        <is>
          <t>ih_run</t>
        </is>
      </c>
      <c r="B10" t="inlineStr">
        <is>
          <t>Ongoing FTE share</t>
        </is>
      </c>
      <c r="C10" s="7" t="n">
        <v>0.4</v>
      </c>
      <c r="D10" s="2" t="inlineStr">
        <is>
          <t>PLACEHOLDER.</t>
        </is>
      </c>
    </row>
    <row r="11">
      <c r="A11" t="inlineStr">
        <is>
          <t>ih_days</t>
        </is>
      </c>
      <c r="B11" t="inlineStr">
        <is>
          <t>Analyst days per refresh</t>
        </is>
      </c>
      <c r="C11" s="7" t="n">
        <v>5</v>
      </c>
      <c r="D11" s="2" t="inlineStr">
        <is>
          <t>PLACEHOLDER. Converted to FTE at 220 working days a year.</t>
        </is>
      </c>
    </row>
    <row r="12">
      <c r="A12" t="inlineStr">
        <is>
          <t>ih_pipe</t>
        </is>
      </c>
      <c r="B12" t="inlineStr">
        <is>
          <t>Data pipeline ($/yr)</t>
        </is>
      </c>
      <c r="C12" s="7" t="n">
        <v>12000</v>
      </c>
      <c r="D12" s="2" t="inlineStr">
        <is>
          <t>PLACEHOLDER: connectors, warehouse, orchestration.</t>
        </is>
      </c>
    </row>
    <row r="13">
      <c r="A13" t="inlineStr">
        <is>
          <t>ih_compute</t>
        </is>
      </c>
      <c r="B13" t="inlineStr">
        <is>
          <t>Compute ($/yr)</t>
        </is>
      </c>
      <c r="C13" s="7" t="n">
        <v>1500</v>
      </c>
      <c r="D13" s="2" t="inlineStr">
        <is>
          <t>PLACEHOLDER: cloud GPU/CPU time. Meridian recommends at least one GPU.</t>
        </is>
      </c>
    </row>
    <row r="14">
      <c r="B14" s="6" t="inlineStr">
        <is>
          <t>Buy SaaS</t>
        </is>
      </c>
    </row>
    <row r="15">
      <c r="A15" t="inlineStr">
        <is>
          <t>saas_fee</t>
        </is>
      </c>
      <c r="B15" t="inlineStr">
        <is>
          <t>Vendor annual fee ($/yr)</t>
        </is>
      </c>
      <c r="C15" s="7" t="n">
        <v>60000</v>
      </c>
      <c r="D15" s="2" t="inlineStr">
        <is>
          <t>PLACEHOLDER: replace with your quote. Published examples on the page.</t>
        </is>
      </c>
    </row>
    <row r="16">
      <c r="A16" t="inlineStr">
        <is>
          <t>saas_fte</t>
        </is>
      </c>
      <c r="B16" t="inlineStr">
        <is>
          <t>Internal FTE share</t>
        </is>
      </c>
      <c r="C16" s="7" t="n">
        <v>0.15</v>
      </c>
      <c r="D16" s="2" t="inlineStr">
        <is>
          <t>PLACEHOLDER.</t>
        </is>
      </c>
    </row>
    <row r="17">
      <c r="A17" t="inlineStr">
        <is>
          <t>saas_pipe</t>
        </is>
      </c>
      <c r="B17" t="inlineStr">
        <is>
          <t>Data pipeline ($/yr)</t>
        </is>
      </c>
      <c r="C17" s="7" t="n">
        <v>0</v>
      </c>
      <c r="D17" s="2" t="inlineStr">
        <is>
          <t>PLACEHOLDER: often included by the vendor.</t>
        </is>
      </c>
    </row>
    <row r="18">
      <c r="B18" s="6" t="inlineStr">
        <is>
          <t>Hire a consultancy</t>
        </is>
      </c>
    </row>
    <row r="19">
      <c r="A19" t="inlineStr">
        <is>
          <t>c_project</t>
        </is>
      </c>
      <c r="B19" t="inlineStr">
        <is>
          <t>Initial project fee ($)</t>
        </is>
      </c>
      <c r="C19" s="7" t="n">
        <v>120000</v>
      </c>
      <c r="D19" s="2" t="inlineStr">
        <is>
          <t>PLACEHOLDER: replace with your quote.</t>
        </is>
      </c>
    </row>
    <row r="20">
      <c r="A20" t="inlineStr">
        <is>
          <t>c_refresh</t>
        </is>
      </c>
      <c r="B20" t="inlineStr">
        <is>
          <t>Fee per refresh ($)</t>
        </is>
      </c>
      <c r="C20" s="7" t="n">
        <v>15000</v>
      </c>
      <c r="D20" s="2" t="inlineStr">
        <is>
          <t>PLACEHOLDER.</t>
        </is>
      </c>
    </row>
    <row r="21">
      <c r="A21" t="inlineStr">
        <is>
          <t>c_fte</t>
        </is>
      </c>
      <c r="B21" t="inlineStr">
        <is>
          <t>Internal FTE share</t>
        </is>
      </c>
      <c r="C21" s="7" t="n">
        <v>0.1</v>
      </c>
      <c r="D21" s="2" t="inlineStr">
        <is>
          <t>PLACEHOLDER.</t>
        </is>
      </c>
    </row>
    <row r="22">
      <c r="A22" t="inlineStr">
        <is>
          <t>c_pipe</t>
        </is>
      </c>
      <c r="B22" t="inlineStr">
        <is>
          <t>Data pipeline ($/yr)</t>
        </is>
      </c>
      <c r="C22" s="7" t="n">
        <v>12000</v>
      </c>
      <c r="D22" s="2" t="inlineStr">
        <is>
          <t>PLACEHOLDER: you usually supply the data.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 ht="45" customHeight="1">
      <c r="A1" s="8" t="inlineStr">
        <is>
          <t>Year</t>
        </is>
      </c>
      <c r="B1" s="8" t="inlineStr">
        <is>
          <t>In-house people</t>
        </is>
      </c>
      <c r="C1" s="8" t="inlineStr">
        <is>
          <t>In-house data &amp; compute</t>
        </is>
      </c>
      <c r="D1" s="8" t="inlineStr">
        <is>
          <t>In-house experiments</t>
        </is>
      </c>
      <c r="E1" s="8" t="inlineStr">
        <is>
          <t>In-house total</t>
        </is>
      </c>
      <c r="F1" s="8" t="inlineStr">
        <is>
          <t>SaaS people</t>
        </is>
      </c>
      <c r="G1" s="8" t="inlineStr">
        <is>
          <t>SaaS data</t>
        </is>
      </c>
      <c r="H1" s="8" t="inlineStr">
        <is>
          <t>SaaS fees</t>
        </is>
      </c>
      <c r="I1" s="8" t="inlineStr">
        <is>
          <t>SaaS experiments</t>
        </is>
      </c>
      <c r="J1" s="8" t="inlineStr">
        <is>
          <t>SaaS total</t>
        </is>
      </c>
      <c r="K1" s="8" t="inlineStr">
        <is>
          <t>Consultancy people</t>
        </is>
      </c>
      <c r="L1" s="8" t="inlineStr">
        <is>
          <t>Consultancy data</t>
        </is>
      </c>
      <c r="M1" s="8" t="inlineStr">
        <is>
          <t>Consultancy fees</t>
        </is>
      </c>
      <c r="N1" s="8" t="inlineStr">
        <is>
          <t>Consultancy experiments</t>
        </is>
      </c>
      <c r="O1" s="8" t="inlineStr">
        <is>
          <t>Consultancy total</t>
        </is>
      </c>
      <c r="P1" s="8" t="inlineStr">
        <is>
          <t>Included?</t>
        </is>
      </c>
    </row>
    <row r="2">
      <c r="A2" t="n">
        <v>1</v>
      </c>
      <c r="B2" s="4">
        <f>salary*overhead*(ih_run+IF(A2=1,ih_build,0)+refreshes*ih_days/220)</f>
        <v/>
      </c>
      <c r="C2" s="4">
        <f>ih_pipe+ih_compute</f>
        <v/>
      </c>
      <c r="D2" s="4">
        <f>experiments</f>
        <v/>
      </c>
      <c r="E2" s="4">
        <f>SUM(B2:D2)</f>
        <v/>
      </c>
      <c r="F2" s="4">
        <f>salary*overhead*saas_fte</f>
        <v/>
      </c>
      <c r="G2" s="4">
        <f>saas_pipe</f>
        <v/>
      </c>
      <c r="H2" s="4">
        <f>saas_fee</f>
        <v/>
      </c>
      <c r="I2" s="4">
        <f>experiments</f>
        <v/>
      </c>
      <c r="J2" s="4">
        <f>SUM(F2:I2)</f>
        <v/>
      </c>
      <c r="K2" s="4">
        <f>salary*overhead*c_fte</f>
        <v/>
      </c>
      <c r="L2" s="4">
        <f>c_pipe</f>
        <v/>
      </c>
      <c r="M2" s="4">
        <f>IF(A2=1,c_project+c_refresh*MAX(0,refreshes-1),c_refresh*refreshes)</f>
        <v/>
      </c>
      <c r="N2" s="4">
        <f>experiments</f>
        <v/>
      </c>
      <c r="O2" s="4">
        <f>SUM(K2:N2)</f>
        <v/>
      </c>
      <c r="P2">
        <f>IF(A2&lt;=years,1,0)</f>
        <v/>
      </c>
    </row>
    <row r="3">
      <c r="A3" t="n">
        <v>2</v>
      </c>
      <c r="B3" s="4">
        <f>salary*overhead*(ih_run+IF(A3=1,ih_build,0)+refreshes*ih_days/220)</f>
        <v/>
      </c>
      <c r="C3" s="4">
        <f>ih_pipe+ih_compute</f>
        <v/>
      </c>
      <c r="D3" s="4">
        <f>experiments</f>
        <v/>
      </c>
      <c r="E3" s="4">
        <f>SUM(B3:D3)</f>
        <v/>
      </c>
      <c r="F3" s="4">
        <f>salary*overhead*saas_fte</f>
        <v/>
      </c>
      <c r="G3" s="4">
        <f>saas_pipe</f>
        <v/>
      </c>
      <c r="H3" s="4">
        <f>saas_fee</f>
        <v/>
      </c>
      <c r="I3" s="4">
        <f>experiments</f>
        <v/>
      </c>
      <c r="J3" s="4">
        <f>SUM(F3:I3)</f>
        <v/>
      </c>
      <c r="K3" s="4">
        <f>salary*overhead*c_fte</f>
        <v/>
      </c>
      <c r="L3" s="4">
        <f>c_pipe</f>
        <v/>
      </c>
      <c r="M3" s="4">
        <f>IF(A3=1,c_project+c_refresh*MAX(0,refreshes-1),c_refresh*refreshes)</f>
        <v/>
      </c>
      <c r="N3" s="4">
        <f>experiments</f>
        <v/>
      </c>
      <c r="O3" s="4">
        <f>SUM(K3:N3)</f>
        <v/>
      </c>
      <c r="P3">
        <f>IF(A3&lt;=years,1,0)</f>
        <v/>
      </c>
    </row>
    <row r="4">
      <c r="A4" t="n">
        <v>3</v>
      </c>
      <c r="B4" s="4">
        <f>salary*overhead*(ih_run+IF(A4=1,ih_build,0)+refreshes*ih_days/220)</f>
        <v/>
      </c>
      <c r="C4" s="4">
        <f>ih_pipe+ih_compute</f>
        <v/>
      </c>
      <c r="D4" s="4">
        <f>experiments</f>
        <v/>
      </c>
      <c r="E4" s="4">
        <f>SUM(B4:D4)</f>
        <v/>
      </c>
      <c r="F4" s="4">
        <f>salary*overhead*saas_fte</f>
        <v/>
      </c>
      <c r="G4" s="4">
        <f>saas_pipe</f>
        <v/>
      </c>
      <c r="H4" s="4">
        <f>saas_fee</f>
        <v/>
      </c>
      <c r="I4" s="4">
        <f>experiments</f>
        <v/>
      </c>
      <c r="J4" s="4">
        <f>SUM(F4:I4)</f>
        <v/>
      </c>
      <c r="K4" s="4">
        <f>salary*overhead*c_fte</f>
        <v/>
      </c>
      <c r="L4" s="4">
        <f>c_pipe</f>
        <v/>
      </c>
      <c r="M4" s="4">
        <f>IF(A4=1,c_project+c_refresh*MAX(0,refreshes-1),c_refresh*refreshes)</f>
        <v/>
      </c>
      <c r="N4" s="4">
        <f>experiments</f>
        <v/>
      </c>
      <c r="O4" s="4">
        <f>SUM(K4:N4)</f>
        <v/>
      </c>
      <c r="P4">
        <f>IF(A4&lt;=years,1,0)</f>
        <v/>
      </c>
    </row>
    <row r="5">
      <c r="A5" t="n">
        <v>4</v>
      </c>
      <c r="B5" s="4">
        <f>salary*overhead*(ih_run+IF(A5=1,ih_build,0)+refreshes*ih_days/220)</f>
        <v/>
      </c>
      <c r="C5" s="4">
        <f>ih_pipe+ih_compute</f>
        <v/>
      </c>
      <c r="D5" s="4">
        <f>experiments</f>
        <v/>
      </c>
      <c r="E5" s="4">
        <f>SUM(B5:D5)</f>
        <v/>
      </c>
      <c r="F5" s="4">
        <f>salary*overhead*saas_fte</f>
        <v/>
      </c>
      <c r="G5" s="4">
        <f>saas_pipe</f>
        <v/>
      </c>
      <c r="H5" s="4">
        <f>saas_fee</f>
        <v/>
      </c>
      <c r="I5" s="4">
        <f>experiments</f>
        <v/>
      </c>
      <c r="J5" s="4">
        <f>SUM(F5:I5)</f>
        <v/>
      </c>
      <c r="K5" s="4">
        <f>salary*overhead*c_fte</f>
        <v/>
      </c>
      <c r="L5" s="4">
        <f>c_pipe</f>
        <v/>
      </c>
      <c r="M5" s="4">
        <f>IF(A5=1,c_project+c_refresh*MAX(0,refreshes-1),c_refresh*refreshes)</f>
        <v/>
      </c>
      <c r="N5" s="4">
        <f>experiments</f>
        <v/>
      </c>
      <c r="O5" s="4">
        <f>SUM(K5:N5)</f>
        <v/>
      </c>
      <c r="P5">
        <f>IF(A5&lt;=years,1,0)</f>
        <v/>
      </c>
    </row>
    <row r="6">
      <c r="A6" t="n">
        <v>5</v>
      </c>
      <c r="B6" s="4">
        <f>salary*overhead*(ih_run+IF(A6=1,ih_build,0)+refreshes*ih_days/220)</f>
        <v/>
      </c>
      <c r="C6" s="4">
        <f>ih_pipe+ih_compute</f>
        <v/>
      </c>
      <c r="D6" s="4">
        <f>experiments</f>
        <v/>
      </c>
      <c r="E6" s="4">
        <f>SUM(B6:D6)</f>
        <v/>
      </c>
      <c r="F6" s="4">
        <f>salary*overhead*saas_fte</f>
        <v/>
      </c>
      <c r="G6" s="4">
        <f>saas_pipe</f>
        <v/>
      </c>
      <c r="H6" s="4">
        <f>saas_fee</f>
        <v/>
      </c>
      <c r="I6" s="4">
        <f>experiments</f>
        <v/>
      </c>
      <c r="J6" s="4">
        <f>SUM(F6:I6)</f>
        <v/>
      </c>
      <c r="K6" s="4">
        <f>salary*overhead*c_fte</f>
        <v/>
      </c>
      <c r="L6" s="4">
        <f>c_pipe</f>
        <v/>
      </c>
      <c r="M6" s="4">
        <f>IF(A6=1,c_project+c_refresh*MAX(0,refreshes-1),c_refresh*refreshes)</f>
        <v/>
      </c>
      <c r="N6" s="4">
        <f>experiments</f>
        <v/>
      </c>
      <c r="O6" s="4">
        <f>SUM(K6:N6)</f>
        <v/>
      </c>
      <c r="P6">
        <f>IF(A6&lt;=years,1,0)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2026-10-25T01:17:25Z</dcterms:created>
  <dcterms:modified xmlns:dcterms="http://purl.org/dc/terms/" xmlns:xsi="http://www.w3.org/2001/XMLSchema-instance" xsi:type="dcterms:W3CDTF">2026-10-25T01:17:25Z</dcterms:modified>
</cp:coreProperties>
</file>