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Transform" sheetId="4" state="visible" r:id="rId4"/>
    <sheet xmlns:r="http://schemas.openxmlformats.org/officeDocument/2006/relationships" name="Model" sheetId="5" state="visible" r:id="rId5"/>
    <sheet xmlns:r="http://schemas.openxmlformats.org/officeDocument/2006/relationships" name="Decomposition" sheetId="6" state="visible" r:id="rId6"/>
    <sheet xmlns:r="http://schemas.openxmlformats.org/officeDocument/2006/relationships" name="ROI" sheetId="7" state="visible" r:id="rId7"/>
    <sheet xmlns:r="http://schemas.openxmlformats.org/officeDocument/2006/relationships" name="Response curves" sheetId="8" state="visible" r:id="rId8"/>
  </sheets>
  <definedNames>
    <definedName name="SSE">Model!$C$22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0.0000"/>
    <numFmt numFmtId="166" formatCode="#,##0.000"/>
    <numFmt numFmtId="167" formatCode="#,##0.0"/>
    <numFmt numFmtId="168" formatCode="0.0%"/>
    <numFmt numFmtId="169" formatCode="0.0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55555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2440"/>
      </patternFill>
    </fill>
    <fill>
      <patternFill patternType="solid">
        <fgColor rgb="00FFF4C2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3" borderId="1" pivotButton="0" quotePrefix="0" xfId="0"/>
    <xf numFmtId="3" fontId="0" fillId="0" borderId="1" pivotButton="0" quotePrefix="0" xfId="0"/>
    <xf numFmtId="9" fontId="0" fillId="3" borderId="0" pivotButton="0" quotePrefix="0" xfId="0"/>
    <xf numFmtId="0" fontId="4" fillId="2" borderId="0" pivotButton="0" quotePrefix="0" xfId="0"/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5" fontId="2" fillId="4" borderId="0" pivotButton="0" quotePrefix="0" xfId="0"/>
    <xf numFmtId="10" fontId="2" fillId="4" borderId="0" pivotButton="0" quotePrefix="0" xfId="0"/>
    <xf numFmtId="167" fontId="2" fillId="4" borderId="0" pivotButton="0" quotePrefix="0" xfId="0"/>
    <xf numFmtId="3" fontId="2" fillId="4" borderId="0" pivotButton="0" quotePrefix="0" xfId="0"/>
    <xf numFmtId="10" fontId="0" fillId="0" borderId="0" pivotButton="0" quotePrefix="0" xfId="0"/>
    <xf numFmtId="168" fontId="0" fillId="0" borderId="0" pivotButton="0" quotePrefix="0" xfId="0"/>
    <xf numFmtId="2" fontId="0" fillId="0" borderId="0" pivotButton="0" quotePrefix="0" xfId="0"/>
    <xf numFmtId="169" fontId="0" fillId="0" borderId="0" pivotButton="0" quotePrefix="0" xfId="0"/>
    <xf numFmtId="3" fontId="0" fillId="3" borderId="0" pivotButton="0" quotePrefix="0" xfId="0"/>
    <xf numFmtId="3" fontId="2" fillId="0" borderId="0" pivotButton="0" quotePrefix="0" xfId="0"/>
    <xf numFmtId="3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 vs fitted revenue</a:t>
            </a:r>
          </a:p>
        </rich>
      </tx>
    </title>
    <plotArea>
      <lineChart>
        <grouping val="standard"/>
        <ser>
          <idx val="0"/>
          <order val="0"/>
          <tx>
            <strRef>
              <f>'Model'!B31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'Model'!$A$32:$A$135</f>
            </numRef>
          </cat>
          <val>
            <numRef>
              <f>'Model'!$B$32:$B$135</f>
            </numRef>
          </val>
        </ser>
        <ser>
          <idx val="1"/>
          <order val="1"/>
          <tx>
            <strRef>
              <f>'Model'!C31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'Model'!$A$32:$A$135</f>
            </numRef>
          </cat>
          <val>
            <numRef>
              <f>'Model'!$C$32:$C$135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Weekly revenue decomposition</a:t>
            </a:r>
          </a:p>
        </rich>
      </tx>
    </title>
    <plotArea>
      <areaChart>
        <grouping val="stacked"/>
        <ser>
          <idx val="0"/>
          <order val="0"/>
          <tx>
            <strRef>
              <f>'Decomposition'!B1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'Decomposition'!$A$2:$A$105</f>
            </numRef>
          </cat>
          <val>
            <numRef>
              <f>'Decomposition'!$B$2:$B$105</f>
            </numRef>
          </val>
        </ser>
        <ser>
          <idx val="1"/>
          <order val="1"/>
          <tx>
            <strRef>
              <f>'Decomposition'!C1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'Decomposition'!$A$2:$A$105</f>
            </numRef>
          </cat>
          <val>
            <numRef>
              <f>'Decomposition'!$C$2:$C$105</f>
            </numRef>
          </val>
        </ser>
        <ser>
          <idx val="2"/>
          <order val="2"/>
          <tx>
            <strRef>
              <f>'Decomposition'!D1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'Decomposition'!$A$2:$A$105</f>
            </numRef>
          </cat>
          <val>
            <numRef>
              <f>'Decomposition'!$D$2:$D$105</f>
            </numRef>
          </val>
        </ser>
        <ser>
          <idx val="3"/>
          <order val="3"/>
          <tx>
            <strRef>
              <f>'Decomposition'!E1</f>
            </strRef>
          </tx>
          <spPr>
            <a:ln xmlns:a="http://schemas.openxmlformats.org/drawingml/2006/main">
              <a:prstDash val="solid"/>
            </a:ln>
          </spPr>
          <cat>
            <numRef>
              <f>'Decomposition'!$A$2:$A$105</f>
            </numRef>
          </cat>
          <val>
            <numRef>
              <f>'Decomposition'!$E$2:$E$105</f>
            </numRef>
          </val>
        </ser>
        <ser>
          <idx val="4"/>
          <order val="4"/>
          <tx>
            <strRef>
              <f>'Decomposition'!F1</f>
            </strRef>
          </tx>
          <spPr>
            <a:ln xmlns:a="http://schemas.openxmlformats.org/drawingml/2006/main">
              <a:prstDash val="solid"/>
            </a:ln>
          </spPr>
          <cat>
            <numRef>
              <f>'Decomposition'!$A$2:$A$105</f>
            </numRef>
          </cat>
          <val>
            <numRef>
              <f>'Decomposition'!$F$2:$F$105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Response curves (weekly)</a:t>
            </a:r>
          </a:p>
        </rich>
      </tx>
    </title>
    <plotArea>
      <scatterChart>
        <ser>
          <idx val="0"/>
          <order val="0"/>
          <tx>
            <strRef>
              <f>'Response curves'!C17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'Response curves'!$B$18:$B$48</f>
            </numRef>
          </xVal>
          <yVal>
            <numRef>
              <f>'Response curves'!$C$18:$C$48</f>
            </numRef>
          </yVal>
          <smooth val="1"/>
        </ser>
        <ser>
          <idx val="1"/>
          <order val="1"/>
          <tx>
            <strRef>
              <f>'Response curves'!E17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'Response curves'!$D$18:$D$48</f>
            </numRef>
          </xVal>
          <yVal>
            <numRef>
              <f>'Response curves'!$E$18:$E$48</f>
            </numRef>
          </yVal>
          <smooth val="1"/>
        </ser>
        <ser>
          <idx val="2"/>
          <order val="2"/>
          <tx>
            <strRef>
              <f>'Response curves'!G17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'Response curves'!$F$18:$F$48</f>
            </numRef>
          </xVal>
          <yVal>
            <numRef>
              <f>'Response curves'!$G$18:$G$48</f>
            </numRef>
          </yVal>
          <smooth val="1"/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Weekly spend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Weekly revenue contribution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1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9</col>
      <colOff>0</colOff>
      <row>4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Marketing mix model in Excel (Vexpower template)</t>
        </is>
      </c>
    </row>
    <row r="2">
      <c r="A2" t="inlineStr">
        <is>
          <t>Guide: https://vexpower.com/mmm/marketing-mix-modeling-excel</t>
        </is>
      </c>
    </row>
    <row r="3">
      <c r="A3" t="inlineStr"/>
    </row>
    <row r="4">
      <c r="A4" s="2" t="inlineStr">
        <is>
          <t>What this is</t>
        </is>
      </c>
    </row>
    <row r="5">
      <c r="A5" t="inlineStr">
        <is>
          <t>A complete marketing mix model built only with Excel formulas: geometric adstock, a Hill saturation curve,</t>
        </is>
      </c>
    </row>
    <row r="6">
      <c r="A6" t="inlineStr">
        <is>
          <t>a LINEST regression with trend, seasonality and promotion controls, a weekly decomposition, ROI and marginal</t>
        </is>
      </c>
    </row>
    <row r="7">
      <c r="A7" t="inlineStr">
        <is>
          <t>ROI per channel, response curves and a budget reallocation you can solve with Solver. No macros.</t>
        </is>
      </c>
    </row>
    <row r="8">
      <c r="A8" t="inlineStr"/>
    </row>
    <row r="9">
      <c r="A9" s="2" t="inlineStr">
        <is>
          <t>How to use it</t>
        </is>
      </c>
    </row>
    <row r="10">
      <c r="A10" t="inlineStr">
        <is>
          <t>1. Change the yellow cells on the Inputs sheet. Everything else recalculates.</t>
        </is>
      </c>
    </row>
    <row r="11">
      <c r="A11" t="inlineStr">
        <is>
          <t>2. Read the coefficients, R-squared and MAPE on the Model sheet.</t>
        </is>
      </c>
    </row>
    <row r="12">
      <c r="A12" t="inlineStr">
        <is>
          <t>3. To fit the decays yourself: Data &gt; Solver, Set Objective Model!$C$22 (sum of squared errors) To: Min,</t>
        </is>
      </c>
    </row>
    <row r="13">
      <c r="A13" t="inlineStr">
        <is>
          <t xml:space="preserve">   By Changing Inputs!$C$6:$C$8, with constraints Inputs!$C$6:$C$8 &gt;= 0 and &lt;= 0.9. Use GRG Nonlinear.</t>
        </is>
      </c>
    </row>
    <row r="14">
      <c r="A14" t="inlineStr">
        <is>
          <t>4. To reallocate budget: Solver on the 'Response curves' sheet, Set Objective $C$12 To: Max, By Changing</t>
        </is>
      </c>
    </row>
    <row r="15">
      <c r="A15" t="inlineStr">
        <is>
          <t xml:space="preserve">   $C$7:$C$9, with $C$10 = $B$10 and each proposed cell between its min and max (columns E and F).</t>
        </is>
      </c>
    </row>
    <row r="16">
      <c r="A16" t="inlineStr"/>
    </row>
    <row r="17">
      <c r="A17" s="2" t="inlineStr">
        <is>
          <t>Sheets</t>
        </is>
      </c>
    </row>
    <row r="18">
      <c r="A18" t="inlineStr">
        <is>
          <t>Inputs - decay and half-saturation per channel, seasonality period, reallocation limits (yellow cells).</t>
        </is>
      </c>
    </row>
    <row r="19">
      <c r="A19" t="inlineStr">
        <is>
          <t>Data - the 104-week practice dataset plus trend and seasonality columns.</t>
        </is>
      </c>
    </row>
    <row r="20">
      <c r="A20" t="inlineStr">
        <is>
          <t>Transform - adstock columns (each references its decay cell) and Hill-saturated columns.</t>
        </is>
      </c>
    </row>
    <row r="21">
      <c r="A21" t="inlineStr">
        <is>
          <t>Model - LINEST output (array formula), labelled coefficients, fitted values, R-squared, MAPE, SSE.</t>
        </is>
      </c>
    </row>
    <row r="22">
      <c r="A22" t="inlineStr">
        <is>
          <t>Decomposition - weekly revenue split into baseline, promotion and channels, with a stacked chart.</t>
        </is>
      </c>
    </row>
    <row r="23">
      <c r="A23" t="inlineStr">
        <is>
          <t>ROI - spend, modeled contribution, ROI and marginal ROI per channel.</t>
        </is>
      </c>
    </row>
    <row r="24">
      <c r="A24" t="inlineStr">
        <is>
          <t>Response curves - steady-state response per channel with a chart, and the reallocation block.</t>
        </is>
      </c>
    </row>
    <row r="25">
      <c r="A25" t="inlineStr"/>
    </row>
    <row r="26">
      <c r="A26" s="2" t="inlineStr">
        <is>
          <t>Defaults</t>
        </is>
      </c>
    </row>
    <row r="27">
      <c r="A27" t="inlineStr">
        <is>
          <t>With decay 0 and half-saturation 10x average spend for every channel, this workbook reproduces the Python</t>
        </is>
      </c>
    </row>
    <row r="28">
      <c r="A28" t="inlineStr">
        <is>
          <t>tutorial's coefficients and ROI (search 1.54, social 0.87, video 0.65).</t>
        </is>
      </c>
    </row>
    <row r="29">
      <c r="A29" t="inlineStr"/>
    </row>
    <row r="30">
      <c r="A30" s="2" t="inlineStr">
        <is>
          <t>Google Sheets</t>
        </is>
      </c>
    </row>
    <row r="31">
      <c r="A31" t="inlineStr">
        <is>
          <t>Upload the file to Google Drive and open with Google Sheets. LINEST and INDEX(LINEST(...)) work as they do in</t>
        </is>
      </c>
    </row>
    <row r="32">
      <c r="A32" t="inlineStr">
        <is>
          <t>Excel. There is no Analysis ToolPak; Solver is available as the free 'Solver' add-on (Extensions &gt; Add-ons).</t>
        </is>
      </c>
    </row>
    <row r="33">
      <c r="A33" t="inlineStr"/>
    </row>
    <row r="34">
      <c r="A34" s="3" t="inlineStr">
        <is>
          <t>The data is synthetic and invented for teaching. It is not customer data or a benchmark.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Inputs (change the yellow cells)</t>
        </is>
      </c>
    </row>
    <row r="3">
      <c r="A3" t="inlineStr">
        <is>
          <t>Seasonality period (weeks)</t>
        </is>
      </c>
      <c r="C3" s="4" t="n">
        <v>52</v>
      </c>
    </row>
    <row r="5" ht="45" customHeight="1">
      <c r="A5" s="5" t="inlineStr">
        <is>
          <t>Channel</t>
        </is>
      </c>
      <c r="B5" s="5" t="inlineStr">
        <is>
          <t>Spend column</t>
        </is>
      </c>
      <c r="C5" s="5" t="inlineStr">
        <is>
          <t>Adstock decay (0 to 0.9)</t>
        </is>
      </c>
      <c r="D5" s="5" t="inlineStr">
        <is>
          <t>Half-saturation (x average spend)</t>
        </is>
      </c>
      <c r="E5" s="5" t="inlineStr">
        <is>
          <t>Average weekly spend</t>
        </is>
      </c>
      <c r="F5" s="5" t="inlineStr">
        <is>
          <t>Half-saturation in spend units</t>
        </is>
      </c>
    </row>
    <row r="6">
      <c r="A6" s="6" t="inlineStr">
        <is>
          <t>Search</t>
        </is>
      </c>
      <c r="B6" s="6" t="inlineStr">
        <is>
          <t>search_spend</t>
        </is>
      </c>
      <c r="C6" s="7" t="n">
        <v>0</v>
      </c>
      <c r="D6" s="7" t="n">
        <v>10</v>
      </c>
      <c r="E6" s="8">
        <f>AVERAGE(Data!C2:C105)</f>
        <v/>
      </c>
      <c r="F6" s="8">
        <f>D6*E6</f>
        <v/>
      </c>
    </row>
    <row r="7">
      <c r="A7" s="6" t="inlineStr">
        <is>
          <t>Social</t>
        </is>
      </c>
      <c r="B7" s="6" t="inlineStr">
        <is>
          <t>social_spend</t>
        </is>
      </c>
      <c r="C7" s="7" t="n">
        <v>0</v>
      </c>
      <c r="D7" s="7" t="n">
        <v>10</v>
      </c>
      <c r="E7" s="8">
        <f>AVERAGE(Data!D2:D105)</f>
        <v/>
      </c>
      <c r="F7" s="8">
        <f>D7*E7</f>
        <v/>
      </c>
    </row>
    <row r="8">
      <c r="A8" s="6" t="inlineStr">
        <is>
          <t>Video</t>
        </is>
      </c>
      <c r="B8" s="6" t="inlineStr">
        <is>
          <t>video_spend</t>
        </is>
      </c>
      <c r="C8" s="7" t="n">
        <v>0</v>
      </c>
      <c r="D8" s="7" t="n">
        <v>10</v>
      </c>
      <c r="E8" s="8">
        <f>AVERAGE(Data!E2:E105)</f>
        <v/>
      </c>
      <c r="F8" s="8">
        <f>D8*E8</f>
        <v/>
      </c>
    </row>
    <row r="10">
      <c r="A10" t="inlineStr">
        <is>
          <t>Reallocation: maximum change per channel</t>
        </is>
      </c>
      <c r="C10" s="9" t="n">
        <v>0.3</v>
      </c>
    </row>
    <row r="12">
      <c r="A12" s="3" t="inlineStr">
        <is>
          <t>Decay 0.5 means half of last week's adstocked spend carries into this week. Half-saturation 1 means a</t>
        </is>
      </c>
    </row>
    <row r="13">
      <c r="A13" s="3" t="inlineStr">
        <is>
          <t>channel already gets half its maximum effect at average spend; 10 means it is far from saturated.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3" customWidth="1" min="4" max="4"/>
    <col width="13" customWidth="1" min="5" max="5"/>
    <col width="11" customWidth="1" min="6" max="6"/>
    <col width="6" customWidth="1" min="7" max="7"/>
    <col width="11" customWidth="1" min="8" max="8"/>
    <col width="11" customWidth="1" min="9" max="9"/>
  </cols>
  <sheetData>
    <row r="1">
      <c r="A1" s="10" t="inlineStr">
        <is>
          <t>week</t>
        </is>
      </c>
      <c r="B1" s="10" t="inlineStr">
        <is>
          <t>revenue</t>
        </is>
      </c>
      <c r="C1" s="10" t="inlineStr">
        <is>
          <t>search_spend</t>
        </is>
      </c>
      <c r="D1" s="10" t="inlineStr">
        <is>
          <t>social_spend</t>
        </is>
      </c>
      <c r="E1" s="10" t="inlineStr">
        <is>
          <t>video_spend</t>
        </is>
      </c>
      <c r="F1" s="10" t="inlineStr">
        <is>
          <t>promotion</t>
        </is>
      </c>
      <c r="G1" s="10" t="inlineStr">
        <is>
          <t>t</t>
        </is>
      </c>
      <c r="H1" s="10" t="inlineStr">
        <is>
          <t>season_sin</t>
        </is>
      </c>
      <c r="I1" s="10" t="inlineStr">
        <is>
          <t>season_cos</t>
        </is>
      </c>
    </row>
    <row r="2">
      <c r="A2" s="11" t="n">
        <v>45292</v>
      </c>
      <c r="B2" t="n">
        <v>27240</v>
      </c>
      <c r="C2" t="n">
        <v>2000</v>
      </c>
      <c r="D2" t="n">
        <v>2400</v>
      </c>
      <c r="E2" t="n">
        <v>1200</v>
      </c>
      <c r="F2" t="n">
        <v>1</v>
      </c>
      <c r="G2">
        <f>ROW()-2</f>
        <v/>
      </c>
      <c r="H2">
        <f>SIN(2*PI()*G2/Inputs!$C$3)</f>
        <v/>
      </c>
      <c r="I2">
        <f>COS(2*PI()*G2/Inputs!$C$3)</f>
        <v/>
      </c>
    </row>
    <row r="3">
      <c r="A3" s="11" t="n">
        <v>45299</v>
      </c>
      <c r="B3" t="n">
        <v>26288</v>
      </c>
      <c r="C3" t="n">
        <v>2330</v>
      </c>
      <c r="D3" t="n">
        <v>2367</v>
      </c>
      <c r="E3" t="n">
        <v>1285</v>
      </c>
      <c r="F3" t="n">
        <v>0</v>
      </c>
      <c r="G3">
        <f>ROW()-2</f>
        <v/>
      </c>
      <c r="H3">
        <f>SIN(2*PI()*G3/Inputs!$C$3)</f>
        <v/>
      </c>
      <c r="I3">
        <f>COS(2*PI()*G3/Inputs!$C$3)</f>
        <v/>
      </c>
    </row>
    <row r="4">
      <c r="A4" s="11" t="n">
        <v>45306</v>
      </c>
      <c r="B4" t="n">
        <v>26867</v>
      </c>
      <c r="C4" t="n">
        <v>2509</v>
      </c>
      <c r="D4" t="n">
        <v>2270</v>
      </c>
      <c r="E4" t="n">
        <v>1367</v>
      </c>
      <c r="F4" t="n">
        <v>0</v>
      </c>
      <c r="G4">
        <f>ROW()-2</f>
        <v/>
      </c>
      <c r="H4">
        <f>SIN(2*PI()*G4/Inputs!$C$3)</f>
        <v/>
      </c>
      <c r="I4">
        <f>COS(2*PI()*G4/Inputs!$C$3)</f>
        <v/>
      </c>
    </row>
    <row r="5">
      <c r="A5" s="11" t="n">
        <v>45313</v>
      </c>
      <c r="B5" t="n">
        <v>27063</v>
      </c>
      <c r="C5" t="n">
        <v>2456</v>
      </c>
      <c r="D5" t="n">
        <v>2118</v>
      </c>
      <c r="E5" t="n">
        <v>1444</v>
      </c>
      <c r="F5" t="n">
        <v>0</v>
      </c>
      <c r="G5">
        <f>ROW()-2</f>
        <v/>
      </c>
      <c r="H5">
        <f>SIN(2*PI()*G5/Inputs!$C$3)</f>
        <v/>
      </c>
      <c r="I5">
        <f>COS(2*PI()*G5/Inputs!$C$3)</f>
        <v/>
      </c>
    </row>
    <row r="6">
      <c r="A6" s="11" t="n">
        <v>45320</v>
      </c>
      <c r="B6" t="n">
        <v>26923</v>
      </c>
      <c r="C6" t="n">
        <v>2199</v>
      </c>
      <c r="D6" t="n">
        <v>1927</v>
      </c>
      <c r="E6" t="n">
        <v>1514</v>
      </c>
      <c r="F6" t="n">
        <v>0</v>
      </c>
      <c r="G6">
        <f>ROW()-2</f>
        <v/>
      </c>
      <c r="H6">
        <f>SIN(2*PI()*G6/Inputs!$C$3)</f>
        <v/>
      </c>
      <c r="I6">
        <f>COS(2*PI()*G6/Inputs!$C$3)</f>
        <v/>
      </c>
    </row>
    <row r="7">
      <c r="A7" s="11" t="n">
        <v>45327</v>
      </c>
      <c r="B7" t="n">
        <v>26633</v>
      </c>
      <c r="C7" t="n">
        <v>1865</v>
      </c>
      <c r="D7" t="n">
        <v>1715</v>
      </c>
      <c r="E7" t="n">
        <v>1576</v>
      </c>
      <c r="F7" t="n">
        <v>0</v>
      </c>
      <c r="G7">
        <f>ROW()-2</f>
        <v/>
      </c>
      <c r="H7">
        <f>SIN(2*PI()*G7/Inputs!$C$3)</f>
        <v/>
      </c>
      <c r="I7">
        <f>COS(2*PI()*G7/Inputs!$C$3)</f>
        <v/>
      </c>
    </row>
    <row r="8">
      <c r="A8" s="11" t="n">
        <v>45334</v>
      </c>
      <c r="B8" t="n">
        <v>26422</v>
      </c>
      <c r="C8" t="n">
        <v>1612</v>
      </c>
      <c r="D8" t="n">
        <v>1500</v>
      </c>
      <c r="E8" t="n">
        <v>1626</v>
      </c>
      <c r="F8" t="n">
        <v>0</v>
      </c>
      <c r="G8">
        <f>ROW()-2</f>
        <v/>
      </c>
      <c r="H8">
        <f>SIN(2*PI()*G8/Inputs!$C$3)</f>
        <v/>
      </c>
      <c r="I8">
        <f>COS(2*PI()*G8/Inputs!$C$3)</f>
        <v/>
      </c>
    </row>
    <row r="9">
      <c r="A9" s="11" t="n">
        <v>45341</v>
      </c>
      <c r="B9" t="n">
        <v>26479</v>
      </c>
      <c r="C9" t="n">
        <v>1565</v>
      </c>
      <c r="D9" t="n">
        <v>1305</v>
      </c>
      <c r="E9" t="n">
        <v>1664</v>
      </c>
      <c r="F9" t="n">
        <v>0</v>
      </c>
      <c r="G9">
        <f>ROW()-2</f>
        <v/>
      </c>
      <c r="H9">
        <f>SIN(2*PI()*G9/Inputs!$C$3)</f>
        <v/>
      </c>
      <c r="I9">
        <f>COS(2*PI()*G9/Inputs!$C$3)</f>
        <v/>
      </c>
    </row>
    <row r="10">
      <c r="A10" s="11" t="n">
        <v>45348</v>
      </c>
      <c r="B10" t="n">
        <v>26848</v>
      </c>
      <c r="C10" t="n">
        <v>1748</v>
      </c>
      <c r="D10" t="n">
        <v>1148</v>
      </c>
      <c r="E10" t="n">
        <v>1689</v>
      </c>
      <c r="F10" t="n">
        <v>0</v>
      </c>
      <c r="G10">
        <f>ROW()-2</f>
        <v/>
      </c>
      <c r="H10">
        <f>SIN(2*PI()*G10/Inputs!$C$3)</f>
        <v/>
      </c>
      <c r="I10">
        <f>COS(2*PI()*G10/Inputs!$C$3)</f>
        <v/>
      </c>
    </row>
    <row r="11">
      <c r="A11" s="11" t="n">
        <v>45355</v>
      </c>
      <c r="B11" t="n">
        <v>27423</v>
      </c>
      <c r="C11" t="n">
        <v>2080</v>
      </c>
      <c r="D11" t="n">
        <v>1043</v>
      </c>
      <c r="E11" t="n">
        <v>1700</v>
      </c>
      <c r="F11" t="n">
        <v>0</v>
      </c>
      <c r="G11">
        <f>ROW()-2</f>
        <v/>
      </c>
      <c r="H11">
        <f>SIN(2*PI()*G11/Inputs!$C$3)</f>
        <v/>
      </c>
      <c r="I11">
        <f>COS(2*PI()*G11/Inputs!$C$3)</f>
        <v/>
      </c>
    </row>
    <row r="12">
      <c r="A12" s="11" t="n">
        <v>45362</v>
      </c>
      <c r="B12" t="n">
        <v>27995</v>
      </c>
      <c r="C12" t="n">
        <v>2408</v>
      </c>
      <c r="D12" t="n">
        <v>1001</v>
      </c>
      <c r="E12" t="n">
        <v>1696</v>
      </c>
      <c r="F12" t="n">
        <v>0</v>
      </c>
      <c r="G12">
        <f>ROW()-2</f>
        <v/>
      </c>
      <c r="H12">
        <f>SIN(2*PI()*G12/Inputs!$C$3)</f>
        <v/>
      </c>
      <c r="I12">
        <f>COS(2*PI()*G12/Inputs!$C$3)</f>
        <v/>
      </c>
    </row>
    <row r="13">
      <c r="A13" s="11" t="n">
        <v>45369</v>
      </c>
      <c r="B13" t="n">
        <v>28354</v>
      </c>
      <c r="C13" t="n">
        <v>2582</v>
      </c>
      <c r="D13" t="n">
        <v>1025</v>
      </c>
      <c r="E13" t="n">
        <v>1678</v>
      </c>
      <c r="F13" t="n">
        <v>0</v>
      </c>
      <c r="G13">
        <f>ROW()-2</f>
        <v/>
      </c>
      <c r="H13">
        <f>SIN(2*PI()*G13/Inputs!$C$3)</f>
        <v/>
      </c>
      <c r="I13">
        <f>COS(2*PI()*G13/Inputs!$C$3)</f>
        <v/>
      </c>
    </row>
    <row r="14">
      <c r="A14" s="11" t="n">
        <v>45376</v>
      </c>
      <c r="B14" t="n">
        <v>28389</v>
      </c>
      <c r="C14" t="n">
        <v>2523</v>
      </c>
      <c r="D14" t="n">
        <v>1114</v>
      </c>
      <c r="E14" t="n">
        <v>1646</v>
      </c>
      <c r="F14" t="n">
        <v>0</v>
      </c>
      <c r="G14">
        <f>ROW()-2</f>
        <v/>
      </c>
      <c r="H14">
        <f>SIN(2*PI()*G14/Inputs!$C$3)</f>
        <v/>
      </c>
      <c r="I14">
        <f>COS(2*PI()*G14/Inputs!$C$3)</f>
        <v/>
      </c>
    </row>
    <row r="15">
      <c r="A15" s="11" t="n">
        <v>45383</v>
      </c>
      <c r="B15" t="n">
        <v>29937</v>
      </c>
      <c r="C15" t="n">
        <v>2264</v>
      </c>
      <c r="D15" t="n">
        <v>1259</v>
      </c>
      <c r="E15" t="n">
        <v>1601</v>
      </c>
      <c r="F15" t="n">
        <v>1</v>
      </c>
      <c r="G15">
        <f>ROW()-2</f>
        <v/>
      </c>
      <c r="H15">
        <f>SIN(2*PI()*G15/Inputs!$C$3)</f>
        <v/>
      </c>
      <c r="I15">
        <f>COS(2*PI()*G15/Inputs!$C$3)</f>
        <v/>
      </c>
    </row>
    <row r="16">
      <c r="A16" s="11" t="n">
        <v>45390</v>
      </c>
      <c r="B16" t="n">
        <v>27762</v>
      </c>
      <c r="C16" t="n">
        <v>1929</v>
      </c>
      <c r="D16" t="n">
        <v>1445</v>
      </c>
      <c r="E16" t="n">
        <v>1545</v>
      </c>
      <c r="F16" t="n">
        <v>0</v>
      </c>
      <c r="G16">
        <f>ROW()-2</f>
        <v/>
      </c>
      <c r="H16">
        <f>SIN(2*PI()*G16/Inputs!$C$3)</f>
        <v/>
      </c>
      <c r="I16">
        <f>COS(2*PI()*G16/Inputs!$C$3)</f>
        <v/>
      </c>
    </row>
    <row r="17">
      <c r="A17" s="11" t="n">
        <v>45397</v>
      </c>
      <c r="B17" t="n">
        <v>27477</v>
      </c>
      <c r="C17" t="n">
        <v>1680</v>
      </c>
      <c r="D17" t="n">
        <v>1656</v>
      </c>
      <c r="E17" t="n">
        <v>1479</v>
      </c>
      <c r="F17" t="n">
        <v>0</v>
      </c>
      <c r="G17">
        <f>ROW()-2</f>
        <v/>
      </c>
      <c r="H17">
        <f>SIN(2*PI()*G17/Inputs!$C$3)</f>
        <v/>
      </c>
      <c r="I17">
        <f>COS(2*PI()*G17/Inputs!$C$3)</f>
        <v/>
      </c>
    </row>
    <row r="18">
      <c r="A18" s="11" t="n">
        <v>45404</v>
      </c>
      <c r="B18" t="n">
        <v>27439</v>
      </c>
      <c r="C18" t="n">
        <v>1638</v>
      </c>
      <c r="D18" t="n">
        <v>1872</v>
      </c>
      <c r="E18" t="n">
        <v>1405</v>
      </c>
      <c r="F18" t="n">
        <v>0</v>
      </c>
      <c r="G18">
        <f>ROW()-2</f>
        <v/>
      </c>
      <c r="H18">
        <f>SIN(2*PI()*G18/Inputs!$C$3)</f>
        <v/>
      </c>
      <c r="I18">
        <f>COS(2*PI()*G18/Inputs!$C$3)</f>
        <v/>
      </c>
    </row>
    <row r="19">
      <c r="A19" s="11" t="n">
        <v>45411</v>
      </c>
      <c r="B19" t="n">
        <v>27665</v>
      </c>
      <c r="C19" t="n">
        <v>1827</v>
      </c>
      <c r="D19" t="n">
        <v>2070</v>
      </c>
      <c r="E19" t="n">
        <v>1324</v>
      </c>
      <c r="F19" t="n">
        <v>0</v>
      </c>
      <c r="G19">
        <f>ROW()-2</f>
        <v/>
      </c>
      <c r="H19">
        <f>SIN(2*PI()*G19/Inputs!$C$3)</f>
        <v/>
      </c>
      <c r="I19">
        <f>COS(2*PI()*G19/Inputs!$C$3)</f>
        <v/>
      </c>
    </row>
    <row r="20">
      <c r="A20" s="11" t="n">
        <v>45418</v>
      </c>
      <c r="B20" t="n">
        <v>28026</v>
      </c>
      <c r="C20" t="n">
        <v>2161</v>
      </c>
      <c r="D20" t="n">
        <v>2234</v>
      </c>
      <c r="E20" t="n">
        <v>1241</v>
      </c>
      <c r="F20" t="n">
        <v>0</v>
      </c>
      <c r="G20">
        <f>ROW()-2</f>
        <v/>
      </c>
      <c r="H20">
        <f>SIN(2*PI()*G20/Inputs!$C$3)</f>
        <v/>
      </c>
      <c r="I20">
        <f>COS(2*PI()*G20/Inputs!$C$3)</f>
        <v/>
      </c>
    </row>
    <row r="21">
      <c r="A21" s="11" t="n">
        <v>45425</v>
      </c>
      <c r="B21" t="n">
        <v>28299</v>
      </c>
      <c r="C21" t="n">
        <v>2487</v>
      </c>
      <c r="D21" t="n">
        <v>2347</v>
      </c>
      <c r="E21" t="n">
        <v>1156</v>
      </c>
      <c r="F21" t="n">
        <v>0</v>
      </c>
      <c r="G21">
        <f>ROW()-2</f>
        <v/>
      </c>
      <c r="H21">
        <f>SIN(2*PI()*G21/Inputs!$C$3)</f>
        <v/>
      </c>
      <c r="I21">
        <f>COS(2*PI()*G21/Inputs!$C$3)</f>
        <v/>
      </c>
    </row>
    <row r="22">
      <c r="A22" s="11" t="n">
        <v>45432</v>
      </c>
      <c r="B22" t="n">
        <v>28268</v>
      </c>
      <c r="C22" t="n">
        <v>2655</v>
      </c>
      <c r="D22" t="n">
        <v>2398</v>
      </c>
      <c r="E22" t="n">
        <v>1072</v>
      </c>
      <c r="F22" t="n">
        <v>0</v>
      </c>
      <c r="G22">
        <f>ROW()-2</f>
        <v/>
      </c>
      <c r="H22">
        <f>SIN(2*PI()*G22/Inputs!$C$3)</f>
        <v/>
      </c>
      <c r="I22">
        <f>COS(2*PI()*G22/Inputs!$C$3)</f>
        <v/>
      </c>
    </row>
    <row r="23">
      <c r="A23" s="11" t="n">
        <v>45439</v>
      </c>
      <c r="B23" t="n">
        <v>27832</v>
      </c>
      <c r="C23" t="n">
        <v>2591</v>
      </c>
      <c r="D23" t="n">
        <v>2382</v>
      </c>
      <c r="E23" t="n">
        <v>992</v>
      </c>
      <c r="F23" t="n">
        <v>0</v>
      </c>
      <c r="G23">
        <f>ROW()-2</f>
        <v/>
      </c>
      <c r="H23">
        <f>SIN(2*PI()*G23/Inputs!$C$3)</f>
        <v/>
      </c>
      <c r="I23">
        <f>COS(2*PI()*G23/Inputs!$C$3)</f>
        <v/>
      </c>
    </row>
    <row r="24">
      <c r="A24" s="11" t="n">
        <v>45446</v>
      </c>
      <c r="B24" t="n">
        <v>27046</v>
      </c>
      <c r="C24" t="n">
        <v>2328</v>
      </c>
      <c r="D24" t="n">
        <v>2302</v>
      </c>
      <c r="E24" t="n">
        <v>918</v>
      </c>
      <c r="F24" t="n">
        <v>0</v>
      </c>
      <c r="G24">
        <f>ROW()-2</f>
        <v/>
      </c>
      <c r="H24">
        <f>SIN(2*PI()*G24/Inputs!$C$3)</f>
        <v/>
      </c>
      <c r="I24">
        <f>COS(2*PI()*G24/Inputs!$C$3)</f>
        <v/>
      </c>
    </row>
    <row r="25">
      <c r="A25" s="11" t="n">
        <v>45453</v>
      </c>
      <c r="B25" t="n">
        <v>26097</v>
      </c>
      <c r="C25" t="n">
        <v>1993</v>
      </c>
      <c r="D25" t="n">
        <v>2164</v>
      </c>
      <c r="E25" t="n">
        <v>853</v>
      </c>
      <c r="F25" t="n">
        <v>0</v>
      </c>
      <c r="G25">
        <f>ROW()-2</f>
        <v/>
      </c>
      <c r="H25">
        <f>SIN(2*PI()*G25/Inputs!$C$3)</f>
        <v/>
      </c>
      <c r="I25">
        <f>COS(2*PI()*G25/Inputs!$C$3)</f>
        <v/>
      </c>
    </row>
    <row r="26">
      <c r="A26" s="11" t="n">
        <v>45460</v>
      </c>
      <c r="B26" t="n">
        <v>25229</v>
      </c>
      <c r="C26" t="n">
        <v>1748</v>
      </c>
      <c r="D26" t="n">
        <v>1982</v>
      </c>
      <c r="E26" t="n">
        <v>797</v>
      </c>
      <c r="F26" t="n">
        <v>0</v>
      </c>
      <c r="G26">
        <f>ROW()-2</f>
        <v/>
      </c>
      <c r="H26">
        <f>SIN(2*PI()*G26/Inputs!$C$3)</f>
        <v/>
      </c>
      <c r="I26">
        <f>COS(2*PI()*G26/Inputs!$C$3)</f>
        <v/>
      </c>
    </row>
    <row r="27">
      <c r="A27" s="11" t="n">
        <v>45467</v>
      </c>
      <c r="B27" t="n">
        <v>24629</v>
      </c>
      <c r="C27" t="n">
        <v>1712</v>
      </c>
      <c r="D27" t="n">
        <v>1773</v>
      </c>
      <c r="E27" t="n">
        <v>753</v>
      </c>
      <c r="F27" t="n">
        <v>0</v>
      </c>
      <c r="G27">
        <f>ROW()-2</f>
        <v/>
      </c>
      <c r="H27">
        <f>SIN(2*PI()*G27/Inputs!$C$3)</f>
        <v/>
      </c>
      <c r="I27">
        <f>COS(2*PI()*G27/Inputs!$C$3)</f>
        <v/>
      </c>
    </row>
    <row r="28">
      <c r="A28" s="11" t="n">
        <v>45474</v>
      </c>
      <c r="B28" t="n">
        <v>26147</v>
      </c>
      <c r="C28" t="n">
        <v>1906</v>
      </c>
      <c r="D28" t="n">
        <v>1557</v>
      </c>
      <c r="E28" t="n">
        <v>721</v>
      </c>
      <c r="F28" t="n">
        <v>1</v>
      </c>
      <c r="G28">
        <f>ROW()-2</f>
        <v/>
      </c>
      <c r="H28">
        <f>SIN(2*PI()*G28/Inputs!$C$3)</f>
        <v/>
      </c>
      <c r="I28">
        <f>COS(2*PI()*G28/Inputs!$C$3)</f>
        <v/>
      </c>
    </row>
    <row r="29">
      <c r="A29" s="11" t="n">
        <v>45481</v>
      </c>
      <c r="B29" t="n">
        <v>24282</v>
      </c>
      <c r="C29" t="n">
        <v>2241</v>
      </c>
      <c r="D29" t="n">
        <v>1355</v>
      </c>
      <c r="E29" t="n">
        <v>704</v>
      </c>
      <c r="F29" t="n">
        <v>0</v>
      </c>
      <c r="G29">
        <f>ROW()-2</f>
        <v/>
      </c>
      <c r="H29">
        <f>SIN(2*PI()*G29/Inputs!$C$3)</f>
        <v/>
      </c>
      <c r="I29">
        <f>COS(2*PI()*G29/Inputs!$C$3)</f>
        <v/>
      </c>
    </row>
    <row r="30">
      <c r="A30" s="11" t="n">
        <v>45488</v>
      </c>
      <c r="B30" t="n">
        <v>24242</v>
      </c>
      <c r="C30" t="n">
        <v>2565</v>
      </c>
      <c r="D30" t="n">
        <v>1185</v>
      </c>
      <c r="E30" t="n">
        <v>701</v>
      </c>
      <c r="F30" t="n">
        <v>0</v>
      </c>
      <c r="G30">
        <f>ROW()-2</f>
        <v/>
      </c>
      <c r="H30">
        <f>SIN(2*PI()*G30/Inputs!$C$3)</f>
        <v/>
      </c>
      <c r="I30">
        <f>COS(2*PI()*G30/Inputs!$C$3)</f>
        <v/>
      </c>
    </row>
    <row r="31">
      <c r="A31" s="11" t="n">
        <v>45495</v>
      </c>
      <c r="B31" t="n">
        <v>24035</v>
      </c>
      <c r="C31" t="n">
        <v>2728</v>
      </c>
      <c r="D31" t="n">
        <v>1065</v>
      </c>
      <c r="E31" t="n">
        <v>712</v>
      </c>
      <c r="F31" t="n">
        <v>0</v>
      </c>
      <c r="G31">
        <f>ROW()-2</f>
        <v/>
      </c>
      <c r="H31">
        <f>SIN(2*PI()*G31/Inputs!$C$3)</f>
        <v/>
      </c>
      <c r="I31">
        <f>COS(2*PI()*G31/Inputs!$C$3)</f>
        <v/>
      </c>
    </row>
    <row r="32">
      <c r="A32" s="11" t="n">
        <v>45502</v>
      </c>
      <c r="B32" t="n">
        <v>23573</v>
      </c>
      <c r="C32" t="n">
        <v>2658</v>
      </c>
      <c r="D32" t="n">
        <v>1005</v>
      </c>
      <c r="E32" t="n">
        <v>737</v>
      </c>
      <c r="F32" t="n">
        <v>0</v>
      </c>
      <c r="G32">
        <f>ROW()-2</f>
        <v/>
      </c>
      <c r="H32">
        <f>SIN(2*PI()*G32/Inputs!$C$3)</f>
        <v/>
      </c>
      <c r="I32">
        <f>COS(2*PI()*G32/Inputs!$C$3)</f>
        <v/>
      </c>
    </row>
    <row r="33">
      <c r="A33" s="11" t="n">
        <v>45509</v>
      </c>
      <c r="B33" t="n">
        <v>22920</v>
      </c>
      <c r="C33" t="n">
        <v>2392</v>
      </c>
      <c r="D33" t="n">
        <v>1012</v>
      </c>
      <c r="E33" t="n">
        <v>776</v>
      </c>
      <c r="F33" t="n">
        <v>0</v>
      </c>
      <c r="G33">
        <f>ROW()-2</f>
        <v/>
      </c>
      <c r="H33">
        <f>SIN(2*PI()*G33/Inputs!$C$3)</f>
        <v/>
      </c>
      <c r="I33">
        <f>COS(2*PI()*G33/Inputs!$C$3)</f>
        <v/>
      </c>
    </row>
    <row r="34">
      <c r="A34" s="11" t="n">
        <v>45516</v>
      </c>
      <c r="B34" t="n">
        <v>22254</v>
      </c>
      <c r="C34" t="n">
        <v>2057</v>
      </c>
      <c r="D34" t="n">
        <v>1084</v>
      </c>
      <c r="E34" t="n">
        <v>827</v>
      </c>
      <c r="F34" t="n">
        <v>0</v>
      </c>
      <c r="G34">
        <f>ROW()-2</f>
        <v/>
      </c>
      <c r="H34">
        <f>SIN(2*PI()*G34/Inputs!$C$3)</f>
        <v/>
      </c>
      <c r="I34">
        <f>COS(2*PI()*G34/Inputs!$C$3)</f>
        <v/>
      </c>
    </row>
    <row r="35">
      <c r="A35" s="11" t="n">
        <v>45523</v>
      </c>
      <c r="B35" t="n">
        <v>21802</v>
      </c>
      <c r="C35" t="n">
        <v>1816</v>
      </c>
      <c r="D35" t="n">
        <v>1215</v>
      </c>
      <c r="E35" t="n">
        <v>888</v>
      </c>
      <c r="F35" t="n">
        <v>0</v>
      </c>
      <c r="G35">
        <f>ROW()-2</f>
        <v/>
      </c>
      <c r="H35">
        <f>SIN(2*PI()*G35/Inputs!$C$3)</f>
        <v/>
      </c>
      <c r="I35">
        <f>COS(2*PI()*G35/Inputs!$C$3)</f>
        <v/>
      </c>
    </row>
    <row r="36">
      <c r="A36" s="11" t="n">
        <v>45530</v>
      </c>
      <c r="B36" t="n">
        <v>21720</v>
      </c>
      <c r="C36" t="n">
        <v>1786</v>
      </c>
      <c r="D36" t="n">
        <v>1392</v>
      </c>
      <c r="E36" t="n">
        <v>959</v>
      </c>
      <c r="F36" t="n">
        <v>0</v>
      </c>
      <c r="G36">
        <f>ROW()-2</f>
        <v/>
      </c>
      <c r="H36">
        <f>SIN(2*PI()*G36/Inputs!$C$3)</f>
        <v/>
      </c>
      <c r="I36">
        <f>COS(2*PI()*G36/Inputs!$C$3)</f>
        <v/>
      </c>
    </row>
    <row r="37">
      <c r="A37" s="11" t="n">
        <v>45537</v>
      </c>
      <c r="B37" t="n">
        <v>22021</v>
      </c>
      <c r="C37" t="n">
        <v>1984</v>
      </c>
      <c r="D37" t="n">
        <v>1598</v>
      </c>
      <c r="E37" t="n">
        <v>1036</v>
      </c>
      <c r="F37" t="n">
        <v>0</v>
      </c>
      <c r="G37">
        <f>ROW()-2</f>
        <v/>
      </c>
      <c r="H37">
        <f>SIN(2*PI()*G37/Inputs!$C$3)</f>
        <v/>
      </c>
      <c r="I37">
        <f>COS(2*PI()*G37/Inputs!$C$3)</f>
        <v/>
      </c>
    </row>
    <row r="38">
      <c r="A38" s="11" t="n">
        <v>45544</v>
      </c>
      <c r="B38" t="n">
        <v>22569</v>
      </c>
      <c r="C38" t="n">
        <v>2322</v>
      </c>
      <c r="D38" t="n">
        <v>1815</v>
      </c>
      <c r="E38" t="n">
        <v>1119</v>
      </c>
      <c r="F38" t="n">
        <v>0</v>
      </c>
      <c r="G38">
        <f>ROW()-2</f>
        <v/>
      </c>
      <c r="H38">
        <f>SIN(2*PI()*G38/Inputs!$C$3)</f>
        <v/>
      </c>
      <c r="I38">
        <f>COS(2*PI()*G38/Inputs!$C$3)</f>
        <v/>
      </c>
    </row>
    <row r="39">
      <c r="A39" s="11" t="n">
        <v>45551</v>
      </c>
      <c r="B39" t="n">
        <v>23125</v>
      </c>
      <c r="C39" t="n">
        <v>2643</v>
      </c>
      <c r="D39" t="n">
        <v>2020</v>
      </c>
      <c r="E39" t="n">
        <v>1203</v>
      </c>
      <c r="F39" t="n">
        <v>0</v>
      </c>
      <c r="G39">
        <f>ROW()-2</f>
        <v/>
      </c>
      <c r="H39">
        <f>SIN(2*PI()*G39/Inputs!$C$3)</f>
        <v/>
      </c>
      <c r="I39">
        <f>COS(2*PI()*G39/Inputs!$C$3)</f>
        <v/>
      </c>
    </row>
    <row r="40">
      <c r="A40" s="11" t="n">
        <v>45558</v>
      </c>
      <c r="B40" t="n">
        <v>23471</v>
      </c>
      <c r="C40" t="n">
        <v>2801</v>
      </c>
      <c r="D40" t="n">
        <v>2194</v>
      </c>
      <c r="E40" t="n">
        <v>1288</v>
      </c>
      <c r="F40" t="n">
        <v>0</v>
      </c>
      <c r="G40">
        <f>ROW()-2</f>
        <v/>
      </c>
      <c r="H40">
        <f>SIN(2*PI()*G40/Inputs!$C$3)</f>
        <v/>
      </c>
      <c r="I40">
        <f>COS(2*PI()*G40/Inputs!$C$3)</f>
        <v/>
      </c>
    </row>
    <row r="41">
      <c r="A41" s="11" t="n">
        <v>45565</v>
      </c>
      <c r="B41" t="n">
        <v>25296</v>
      </c>
      <c r="C41" t="n">
        <v>2726</v>
      </c>
      <c r="D41" t="n">
        <v>2322</v>
      </c>
      <c r="E41" t="n">
        <v>1370</v>
      </c>
      <c r="F41" t="n">
        <v>1</v>
      </c>
      <c r="G41">
        <f>ROW()-2</f>
        <v/>
      </c>
      <c r="H41">
        <f>SIN(2*PI()*G41/Inputs!$C$3)</f>
        <v/>
      </c>
      <c r="I41">
        <f>COS(2*PI()*G41/Inputs!$C$3)</f>
        <v/>
      </c>
    </row>
    <row r="42">
      <c r="A42" s="11" t="n">
        <v>45572</v>
      </c>
      <c r="B42" t="n">
        <v>23239</v>
      </c>
      <c r="C42" t="n">
        <v>2455</v>
      </c>
      <c r="D42" t="n">
        <v>2390</v>
      </c>
      <c r="E42" t="n">
        <v>1447</v>
      </c>
      <c r="F42" t="n">
        <v>0</v>
      </c>
      <c r="G42">
        <f>ROW()-2</f>
        <v/>
      </c>
      <c r="H42">
        <f>SIN(2*PI()*G42/Inputs!$C$3)</f>
        <v/>
      </c>
      <c r="I42">
        <f>COS(2*PI()*G42/Inputs!$C$3)</f>
        <v/>
      </c>
    </row>
    <row r="43">
      <c r="A43" s="11" t="n">
        <v>45579</v>
      </c>
      <c r="B43" t="n">
        <v>22883</v>
      </c>
      <c r="C43" t="n">
        <v>2122</v>
      </c>
      <c r="D43" t="n">
        <v>2393</v>
      </c>
      <c r="E43" t="n">
        <v>1517</v>
      </c>
      <c r="F43" t="n">
        <v>0</v>
      </c>
      <c r="G43">
        <f>ROW()-2</f>
        <v/>
      </c>
      <c r="H43">
        <f>SIN(2*PI()*G43/Inputs!$C$3)</f>
        <v/>
      </c>
      <c r="I43">
        <f>COS(2*PI()*G43/Inputs!$C$3)</f>
        <v/>
      </c>
    </row>
    <row r="44">
      <c r="A44" s="11" t="n">
        <v>45586</v>
      </c>
      <c r="B44" t="n">
        <v>22644</v>
      </c>
      <c r="C44" t="n">
        <v>1885</v>
      </c>
      <c r="D44" t="n">
        <v>2329</v>
      </c>
      <c r="E44" t="n">
        <v>1578</v>
      </c>
      <c r="F44" t="n">
        <v>0</v>
      </c>
      <c r="G44">
        <f>ROW()-2</f>
        <v/>
      </c>
      <c r="H44">
        <f>SIN(2*PI()*G44/Inputs!$C$3)</f>
        <v/>
      </c>
      <c r="I44">
        <f>COS(2*PI()*G44/Inputs!$C$3)</f>
        <v/>
      </c>
    </row>
    <row r="45">
      <c r="A45" s="11" t="n">
        <v>45593</v>
      </c>
      <c r="B45" t="n">
        <v>22689</v>
      </c>
      <c r="C45" t="n">
        <v>1860</v>
      </c>
      <c r="D45" t="n">
        <v>2206</v>
      </c>
      <c r="E45" t="n">
        <v>1628</v>
      </c>
      <c r="F45" t="n">
        <v>0</v>
      </c>
      <c r="G45">
        <f>ROW()-2</f>
        <v/>
      </c>
      <c r="H45">
        <f>SIN(2*PI()*G45/Inputs!$C$3)</f>
        <v/>
      </c>
      <c r="I45">
        <f>COS(2*PI()*G45/Inputs!$C$3)</f>
        <v/>
      </c>
    </row>
    <row r="46">
      <c r="A46" s="11" t="n">
        <v>45600</v>
      </c>
      <c r="B46" t="n">
        <v>23045</v>
      </c>
      <c r="C46" t="n">
        <v>2063</v>
      </c>
      <c r="D46" t="n">
        <v>2034</v>
      </c>
      <c r="E46" t="n">
        <v>1665</v>
      </c>
      <c r="F46" t="n">
        <v>0</v>
      </c>
      <c r="G46">
        <f>ROW()-2</f>
        <v/>
      </c>
      <c r="H46">
        <f>SIN(2*PI()*G46/Inputs!$C$3)</f>
        <v/>
      </c>
      <c r="I46">
        <f>COS(2*PI()*G46/Inputs!$C$3)</f>
        <v/>
      </c>
    </row>
    <row r="47">
      <c r="A47" s="11" t="n">
        <v>45607</v>
      </c>
      <c r="B47" t="n">
        <v>23595</v>
      </c>
      <c r="C47" t="n">
        <v>2402</v>
      </c>
      <c r="D47" t="n">
        <v>1830</v>
      </c>
      <c r="E47" t="n">
        <v>1690</v>
      </c>
      <c r="F47" t="n">
        <v>0</v>
      </c>
      <c r="G47">
        <f>ROW()-2</f>
        <v/>
      </c>
      <c r="H47">
        <f>SIN(2*PI()*G47/Inputs!$C$3)</f>
        <v/>
      </c>
      <c r="I47">
        <f>COS(2*PI()*G47/Inputs!$C$3)</f>
        <v/>
      </c>
    </row>
    <row r="48">
      <c r="A48" s="11" t="n">
        <v>45614</v>
      </c>
      <c r="B48" t="n">
        <v>24131</v>
      </c>
      <c r="C48" t="n">
        <v>2721</v>
      </c>
      <c r="D48" t="n">
        <v>1614</v>
      </c>
      <c r="E48" t="n">
        <v>1700</v>
      </c>
      <c r="F48" t="n">
        <v>0</v>
      </c>
      <c r="G48">
        <f>ROW()-2</f>
        <v/>
      </c>
      <c r="H48">
        <f>SIN(2*PI()*G48/Inputs!$C$3)</f>
        <v/>
      </c>
      <c r="I48">
        <f>COS(2*PI()*G48/Inputs!$C$3)</f>
        <v/>
      </c>
    </row>
    <row r="49">
      <c r="A49" s="11" t="n">
        <v>45621</v>
      </c>
      <c r="B49" t="n">
        <v>24461</v>
      </c>
      <c r="C49" t="n">
        <v>2874</v>
      </c>
      <c r="D49" t="n">
        <v>1406</v>
      </c>
      <c r="E49" t="n">
        <v>1695</v>
      </c>
      <c r="F49" t="n">
        <v>0</v>
      </c>
      <c r="G49">
        <f>ROW()-2</f>
        <v/>
      </c>
      <c r="H49">
        <f>SIN(2*PI()*G49/Inputs!$C$3)</f>
        <v/>
      </c>
      <c r="I49">
        <f>COS(2*PI()*G49/Inputs!$C$3)</f>
        <v/>
      </c>
    </row>
    <row r="50">
      <c r="A50" s="11" t="n">
        <v>45628</v>
      </c>
      <c r="B50" t="n">
        <v>24504</v>
      </c>
      <c r="C50" t="n">
        <v>2793</v>
      </c>
      <c r="D50" t="n">
        <v>1227</v>
      </c>
      <c r="E50" t="n">
        <v>1677</v>
      </c>
      <c r="F50" t="n">
        <v>0</v>
      </c>
      <c r="G50">
        <f>ROW()-2</f>
        <v/>
      </c>
      <c r="H50">
        <f>SIN(2*PI()*G50/Inputs!$C$3)</f>
        <v/>
      </c>
      <c r="I50">
        <f>COS(2*PI()*G50/Inputs!$C$3)</f>
        <v/>
      </c>
    </row>
    <row r="51">
      <c r="A51" s="11" t="n">
        <v>45635</v>
      </c>
      <c r="B51" t="n">
        <v>24323</v>
      </c>
      <c r="C51" t="n">
        <v>2519</v>
      </c>
      <c r="D51" t="n">
        <v>1092</v>
      </c>
      <c r="E51" t="n">
        <v>1644</v>
      </c>
      <c r="F51" t="n">
        <v>0</v>
      </c>
      <c r="G51">
        <f>ROW()-2</f>
        <v/>
      </c>
      <c r="H51">
        <f>SIN(2*PI()*G51/Inputs!$C$3)</f>
        <v/>
      </c>
      <c r="I51">
        <f>COS(2*PI()*G51/Inputs!$C$3)</f>
        <v/>
      </c>
    </row>
    <row r="52">
      <c r="A52" s="11" t="n">
        <v>45642</v>
      </c>
      <c r="B52" t="n">
        <v>24114</v>
      </c>
      <c r="C52" t="n">
        <v>2186</v>
      </c>
      <c r="D52" t="n">
        <v>1015</v>
      </c>
      <c r="E52" t="n">
        <v>1599</v>
      </c>
      <c r="F52" t="n">
        <v>0</v>
      </c>
      <c r="G52">
        <f>ROW()-2</f>
        <v/>
      </c>
      <c r="H52">
        <f>SIN(2*PI()*G52/Inputs!$C$3)</f>
        <v/>
      </c>
      <c r="I52">
        <f>COS(2*PI()*G52/Inputs!$C$3)</f>
        <v/>
      </c>
    </row>
    <row r="53">
      <c r="A53" s="11" t="n">
        <v>45649</v>
      </c>
      <c r="B53" t="n">
        <v>24102</v>
      </c>
      <c r="C53" t="n">
        <v>1953</v>
      </c>
      <c r="D53" t="n">
        <v>1004</v>
      </c>
      <c r="E53" t="n">
        <v>1543</v>
      </c>
      <c r="F53" t="n">
        <v>0</v>
      </c>
      <c r="G53">
        <f>ROW()-2</f>
        <v/>
      </c>
      <c r="H53">
        <f>SIN(2*PI()*G53/Inputs!$C$3)</f>
        <v/>
      </c>
      <c r="I53">
        <f>COS(2*PI()*G53/Inputs!$C$3)</f>
        <v/>
      </c>
    </row>
    <row r="54">
      <c r="A54" s="11" t="n">
        <v>45656</v>
      </c>
      <c r="B54" t="n">
        <v>26240</v>
      </c>
      <c r="C54" t="n">
        <v>1934</v>
      </c>
      <c r="D54" t="n">
        <v>1059</v>
      </c>
      <c r="E54" t="n">
        <v>1476</v>
      </c>
      <c r="F54" t="n">
        <v>1</v>
      </c>
      <c r="G54">
        <f>ROW()-2</f>
        <v/>
      </c>
      <c r="H54">
        <f>SIN(2*PI()*G54/Inputs!$C$3)</f>
        <v/>
      </c>
      <c r="I54">
        <f>COS(2*PI()*G54/Inputs!$C$3)</f>
        <v/>
      </c>
    </row>
    <row r="55">
      <c r="A55" s="11" t="n">
        <v>45663</v>
      </c>
      <c r="B55" t="n">
        <v>25141</v>
      </c>
      <c r="C55" t="n">
        <v>2142</v>
      </c>
      <c r="D55" t="n">
        <v>1175</v>
      </c>
      <c r="E55" t="n">
        <v>1401</v>
      </c>
      <c r="F55" t="n">
        <v>0</v>
      </c>
      <c r="G55">
        <f>ROW()-2</f>
        <v/>
      </c>
      <c r="H55">
        <f>SIN(2*PI()*G55/Inputs!$C$3)</f>
        <v/>
      </c>
      <c r="I55">
        <f>COS(2*PI()*G55/Inputs!$C$3)</f>
        <v/>
      </c>
    </row>
    <row r="56">
      <c r="A56" s="11" t="n">
        <v>45670</v>
      </c>
      <c r="B56" t="n">
        <v>26058</v>
      </c>
      <c r="C56" t="n">
        <v>2482</v>
      </c>
      <c r="D56" t="n">
        <v>1341</v>
      </c>
      <c r="E56" t="n">
        <v>1321</v>
      </c>
      <c r="F56" t="n">
        <v>0</v>
      </c>
      <c r="G56">
        <f>ROW()-2</f>
        <v/>
      </c>
      <c r="H56">
        <f>SIN(2*PI()*G56/Inputs!$C$3)</f>
        <v/>
      </c>
      <c r="I56">
        <f>COS(2*PI()*G56/Inputs!$C$3)</f>
        <v/>
      </c>
    </row>
    <row r="57">
      <c r="A57" s="11" t="n">
        <v>45677</v>
      </c>
      <c r="B57" t="n">
        <v>26957</v>
      </c>
      <c r="C57" t="n">
        <v>2799</v>
      </c>
      <c r="D57" t="n">
        <v>1541</v>
      </c>
      <c r="E57" t="n">
        <v>1237</v>
      </c>
      <c r="F57" t="n">
        <v>0</v>
      </c>
      <c r="G57">
        <f>ROW()-2</f>
        <v/>
      </c>
      <c r="H57">
        <f>SIN(2*PI()*G57/Inputs!$C$3)</f>
        <v/>
      </c>
      <c r="I57">
        <f>COS(2*PI()*G57/Inputs!$C$3)</f>
        <v/>
      </c>
    </row>
    <row r="58">
      <c r="A58" s="11" t="n">
        <v>45684</v>
      </c>
      <c r="B58" t="n">
        <v>27617</v>
      </c>
      <c r="C58" t="n">
        <v>2947</v>
      </c>
      <c r="D58" t="n">
        <v>1757</v>
      </c>
      <c r="E58" t="n">
        <v>1152</v>
      </c>
      <c r="F58" t="n">
        <v>0</v>
      </c>
      <c r="G58">
        <f>ROW()-2</f>
        <v/>
      </c>
      <c r="H58">
        <f>SIN(2*PI()*G58/Inputs!$C$3)</f>
        <v/>
      </c>
      <c r="I58">
        <f>COS(2*PI()*G58/Inputs!$C$3)</f>
        <v/>
      </c>
    </row>
    <row r="59">
      <c r="A59" s="11" t="n">
        <v>45691</v>
      </c>
      <c r="B59" t="n">
        <v>27923</v>
      </c>
      <c r="C59" t="n">
        <v>2860</v>
      </c>
      <c r="D59" t="n">
        <v>1967</v>
      </c>
      <c r="E59" t="n">
        <v>1069</v>
      </c>
      <c r="F59" t="n">
        <v>0</v>
      </c>
      <c r="G59">
        <f>ROW()-2</f>
        <v/>
      </c>
      <c r="H59">
        <f>SIN(2*PI()*G59/Inputs!$C$3)</f>
        <v/>
      </c>
      <c r="I59">
        <f>COS(2*PI()*G59/Inputs!$C$3)</f>
        <v/>
      </c>
    </row>
    <row r="60">
      <c r="A60" s="11" t="n">
        <v>45698</v>
      </c>
      <c r="B60" t="n">
        <v>27921</v>
      </c>
      <c r="C60" t="n">
        <v>2583</v>
      </c>
      <c r="D60" t="n">
        <v>2152</v>
      </c>
      <c r="E60" t="n">
        <v>989</v>
      </c>
      <c r="F60" t="n">
        <v>0</v>
      </c>
      <c r="G60">
        <f>ROW()-2</f>
        <v/>
      </c>
      <c r="H60">
        <f>SIN(2*PI()*G60/Inputs!$C$3)</f>
        <v/>
      </c>
      <c r="I60">
        <f>COS(2*PI()*G60/Inputs!$C$3)</f>
        <v/>
      </c>
    </row>
    <row r="61">
      <c r="A61" s="11" t="n">
        <v>45705</v>
      </c>
      <c r="B61" t="n">
        <v>27780</v>
      </c>
      <c r="C61" t="n">
        <v>2250</v>
      </c>
      <c r="D61" t="n">
        <v>2293</v>
      </c>
      <c r="E61" t="n">
        <v>916</v>
      </c>
      <c r="F61" t="n">
        <v>0</v>
      </c>
      <c r="G61">
        <f>ROW()-2</f>
        <v/>
      </c>
      <c r="H61">
        <f>SIN(2*PI()*G61/Inputs!$C$3)</f>
        <v/>
      </c>
      <c r="I61">
        <f>COS(2*PI()*G61/Inputs!$C$3)</f>
        <v/>
      </c>
    </row>
    <row r="62">
      <c r="A62" s="11" t="n">
        <v>45712</v>
      </c>
      <c r="B62" t="n">
        <v>27712</v>
      </c>
      <c r="C62" t="n">
        <v>2022</v>
      </c>
      <c r="D62" t="n">
        <v>2378</v>
      </c>
      <c r="E62" t="n">
        <v>850</v>
      </c>
      <c r="F62" t="n">
        <v>0</v>
      </c>
      <c r="G62">
        <f>ROW()-2</f>
        <v/>
      </c>
      <c r="H62">
        <f>SIN(2*PI()*G62/Inputs!$C$3)</f>
        <v/>
      </c>
      <c r="I62">
        <f>COS(2*PI()*G62/Inputs!$C$3)</f>
        <v/>
      </c>
    </row>
    <row r="63">
      <c r="A63" s="11" t="n">
        <v>45719</v>
      </c>
      <c r="B63" t="n">
        <v>27865</v>
      </c>
      <c r="C63" t="n">
        <v>2009</v>
      </c>
      <c r="D63" t="n">
        <v>2399</v>
      </c>
      <c r="E63" t="n">
        <v>795</v>
      </c>
      <c r="F63" t="n">
        <v>0</v>
      </c>
      <c r="G63">
        <f>ROW()-2</f>
        <v/>
      </c>
      <c r="H63">
        <f>SIN(2*PI()*G63/Inputs!$C$3)</f>
        <v/>
      </c>
      <c r="I63">
        <f>COS(2*PI()*G63/Inputs!$C$3)</f>
        <v/>
      </c>
    </row>
    <row r="64">
      <c r="A64" s="11" t="n">
        <v>45726</v>
      </c>
      <c r="B64" t="n">
        <v>28247</v>
      </c>
      <c r="C64" t="n">
        <v>2221</v>
      </c>
      <c r="D64" t="n">
        <v>2353</v>
      </c>
      <c r="E64" t="n">
        <v>751</v>
      </c>
      <c r="F64" t="n">
        <v>0</v>
      </c>
      <c r="G64">
        <f>ROW()-2</f>
        <v/>
      </c>
      <c r="H64">
        <f>SIN(2*PI()*G64/Inputs!$C$3)</f>
        <v/>
      </c>
      <c r="I64">
        <f>COS(2*PI()*G64/Inputs!$C$3)</f>
        <v/>
      </c>
    </row>
    <row r="65">
      <c r="A65" s="11" t="n">
        <v>45733</v>
      </c>
      <c r="B65" t="n">
        <v>28728</v>
      </c>
      <c r="C65" t="n">
        <v>2563</v>
      </c>
      <c r="D65" t="n">
        <v>2244</v>
      </c>
      <c r="E65" t="n">
        <v>720</v>
      </c>
      <c r="F65" t="n">
        <v>0</v>
      </c>
      <c r="G65">
        <f>ROW()-2</f>
        <v/>
      </c>
      <c r="H65">
        <f>SIN(2*PI()*G65/Inputs!$C$3)</f>
        <v/>
      </c>
      <c r="I65">
        <f>COS(2*PI()*G65/Inputs!$C$3)</f>
        <v/>
      </c>
    </row>
    <row r="66">
      <c r="A66" s="11" t="n">
        <v>45740</v>
      </c>
      <c r="B66" t="n">
        <v>29095</v>
      </c>
      <c r="C66" t="n">
        <v>2877</v>
      </c>
      <c r="D66" t="n">
        <v>2084</v>
      </c>
      <c r="E66" t="n">
        <v>703</v>
      </c>
      <c r="F66" t="n">
        <v>0</v>
      </c>
      <c r="G66">
        <f>ROW()-2</f>
        <v/>
      </c>
      <c r="H66">
        <f>SIN(2*PI()*G66/Inputs!$C$3)</f>
        <v/>
      </c>
      <c r="I66">
        <f>COS(2*PI()*G66/Inputs!$C$3)</f>
        <v/>
      </c>
    </row>
    <row r="67">
      <c r="A67" s="11" t="n">
        <v>45747</v>
      </c>
      <c r="B67" t="n">
        <v>30957</v>
      </c>
      <c r="C67" t="n">
        <v>3019</v>
      </c>
      <c r="D67" t="n">
        <v>1887</v>
      </c>
      <c r="E67" t="n">
        <v>701</v>
      </c>
      <c r="F67" t="n">
        <v>1</v>
      </c>
      <c r="G67">
        <f>ROW()-2</f>
        <v/>
      </c>
      <c r="H67">
        <f>SIN(2*PI()*G67/Inputs!$C$3)</f>
        <v/>
      </c>
      <c r="I67">
        <f>COS(2*PI()*G67/Inputs!$C$3)</f>
        <v/>
      </c>
    </row>
    <row r="68">
      <c r="A68" s="11" t="n">
        <v>45754</v>
      </c>
      <c r="B68" t="n">
        <v>28841</v>
      </c>
      <c r="C68" t="n">
        <v>2927</v>
      </c>
      <c r="D68" t="n">
        <v>1672</v>
      </c>
      <c r="E68" t="n">
        <v>713</v>
      </c>
      <c r="F68" t="n">
        <v>0</v>
      </c>
      <c r="G68">
        <f>ROW()-2</f>
        <v/>
      </c>
      <c r="H68">
        <f>SIN(2*PI()*G68/Inputs!$C$3)</f>
        <v/>
      </c>
      <c r="I68">
        <f>COS(2*PI()*G68/Inputs!$C$3)</f>
        <v/>
      </c>
    </row>
    <row r="69">
      <c r="A69" s="11" t="n">
        <v>45761</v>
      </c>
      <c r="B69" t="n">
        <v>28229</v>
      </c>
      <c r="C69" t="n">
        <v>2647</v>
      </c>
      <c r="D69" t="n">
        <v>1460</v>
      </c>
      <c r="E69" t="n">
        <v>738</v>
      </c>
      <c r="F69" t="n">
        <v>0</v>
      </c>
      <c r="G69">
        <f>ROW()-2</f>
        <v/>
      </c>
      <c r="H69">
        <f>SIN(2*PI()*G69/Inputs!$C$3)</f>
        <v/>
      </c>
      <c r="I69">
        <f>COS(2*PI()*G69/Inputs!$C$3)</f>
        <v/>
      </c>
    </row>
    <row r="70">
      <c r="A70" s="11" t="n">
        <v>45768</v>
      </c>
      <c r="B70" t="n">
        <v>27530</v>
      </c>
      <c r="C70" t="n">
        <v>2315</v>
      </c>
      <c r="D70" t="n">
        <v>1271</v>
      </c>
      <c r="E70" t="n">
        <v>778</v>
      </c>
      <c r="F70" t="n">
        <v>0</v>
      </c>
      <c r="G70">
        <f>ROW()-2</f>
        <v/>
      </c>
      <c r="H70">
        <f>SIN(2*PI()*G70/Inputs!$C$3)</f>
        <v/>
      </c>
      <c r="I70">
        <f>COS(2*PI()*G70/Inputs!$C$3)</f>
        <v/>
      </c>
    </row>
    <row r="71">
      <c r="A71" s="11" t="n">
        <v>45775</v>
      </c>
      <c r="B71" t="n">
        <v>26978</v>
      </c>
      <c r="C71" t="n">
        <v>2090</v>
      </c>
      <c r="D71" t="n">
        <v>1123</v>
      </c>
      <c r="E71" t="n">
        <v>829</v>
      </c>
      <c r="F71" t="n">
        <v>0</v>
      </c>
      <c r="G71">
        <f>ROW()-2</f>
        <v/>
      </c>
      <c r="H71">
        <f>SIN(2*PI()*G71/Inputs!$C$3)</f>
        <v/>
      </c>
      <c r="I71">
        <f>COS(2*PI()*G71/Inputs!$C$3)</f>
        <v/>
      </c>
    </row>
    <row r="72">
      <c r="A72" s="11" t="n">
        <v>45782</v>
      </c>
      <c r="B72" t="n">
        <v>26743</v>
      </c>
      <c r="C72" t="n">
        <v>2083</v>
      </c>
      <c r="D72" t="n">
        <v>1029</v>
      </c>
      <c r="E72" t="n">
        <v>891</v>
      </c>
      <c r="F72" t="n">
        <v>0</v>
      </c>
      <c r="G72">
        <f>ROW()-2</f>
        <v/>
      </c>
      <c r="H72">
        <f>SIN(2*PI()*G72/Inputs!$C$3)</f>
        <v/>
      </c>
      <c r="I72">
        <f>COS(2*PI()*G72/Inputs!$C$3)</f>
        <v/>
      </c>
    </row>
    <row r="73">
      <c r="A73" s="11" t="n">
        <v>45789</v>
      </c>
      <c r="B73" t="n">
        <v>26843</v>
      </c>
      <c r="C73" t="n">
        <v>2300</v>
      </c>
      <c r="D73" t="n">
        <v>1000</v>
      </c>
      <c r="E73" t="n">
        <v>962</v>
      </c>
      <c r="F73" t="n">
        <v>0</v>
      </c>
      <c r="G73">
        <f>ROW()-2</f>
        <v/>
      </c>
      <c r="H73">
        <f>SIN(2*PI()*G73/Inputs!$C$3)</f>
        <v/>
      </c>
      <c r="I73">
        <f>COS(2*PI()*G73/Inputs!$C$3)</f>
        <v/>
      </c>
    </row>
    <row r="74">
      <c r="A74" s="11" t="n">
        <v>45796</v>
      </c>
      <c r="B74" t="n">
        <v>27144</v>
      </c>
      <c r="C74" t="n">
        <v>2643</v>
      </c>
      <c r="D74" t="n">
        <v>1038</v>
      </c>
      <c r="E74" t="n">
        <v>1040</v>
      </c>
      <c r="F74" t="n">
        <v>0</v>
      </c>
      <c r="G74">
        <f>ROW()-2</f>
        <v/>
      </c>
      <c r="H74">
        <f>SIN(2*PI()*G74/Inputs!$C$3)</f>
        <v/>
      </c>
      <c r="I74">
        <f>COS(2*PI()*G74/Inputs!$C$3)</f>
        <v/>
      </c>
    </row>
    <row r="75">
      <c r="A75" s="11" t="n">
        <v>45803</v>
      </c>
      <c r="B75" t="n">
        <v>27423</v>
      </c>
      <c r="C75" t="n">
        <v>2954</v>
      </c>
      <c r="D75" t="n">
        <v>1138</v>
      </c>
      <c r="E75" t="n">
        <v>1122</v>
      </c>
      <c r="F75" t="n">
        <v>0</v>
      </c>
      <c r="G75">
        <f>ROW()-2</f>
        <v/>
      </c>
      <c r="H75">
        <f>SIN(2*PI()*G75/Inputs!$C$3)</f>
        <v/>
      </c>
      <c r="I75">
        <f>COS(2*PI()*G75/Inputs!$C$3)</f>
        <v/>
      </c>
    </row>
    <row r="76">
      <c r="A76" s="11" t="n">
        <v>45810</v>
      </c>
      <c r="B76" t="n">
        <v>27481</v>
      </c>
      <c r="C76" t="n">
        <v>3092</v>
      </c>
      <c r="D76" t="n">
        <v>1292</v>
      </c>
      <c r="E76" t="n">
        <v>1207</v>
      </c>
      <c r="F76" t="n">
        <v>0</v>
      </c>
      <c r="G76">
        <f>ROW()-2</f>
        <v/>
      </c>
      <c r="H76">
        <f>SIN(2*PI()*G76/Inputs!$C$3)</f>
        <v/>
      </c>
      <c r="I76">
        <f>COS(2*PI()*G76/Inputs!$C$3)</f>
        <v/>
      </c>
    </row>
    <row r="77">
      <c r="A77" s="11" t="n">
        <v>45817</v>
      </c>
      <c r="B77" t="n">
        <v>27218</v>
      </c>
      <c r="C77" t="n">
        <v>2994</v>
      </c>
      <c r="D77" t="n">
        <v>1485</v>
      </c>
      <c r="E77" t="n">
        <v>1291</v>
      </c>
      <c r="F77" t="n">
        <v>0</v>
      </c>
      <c r="G77">
        <f>ROW()-2</f>
        <v/>
      </c>
      <c r="H77">
        <f>SIN(2*PI()*G77/Inputs!$C$3)</f>
        <v/>
      </c>
      <c r="I77">
        <f>COS(2*PI()*G77/Inputs!$C$3)</f>
        <v/>
      </c>
    </row>
    <row r="78">
      <c r="A78" s="11" t="n">
        <v>45824</v>
      </c>
      <c r="B78" t="n">
        <v>26696</v>
      </c>
      <c r="C78" t="n">
        <v>2711</v>
      </c>
      <c r="D78" t="n">
        <v>1699</v>
      </c>
      <c r="E78" t="n">
        <v>1373</v>
      </c>
      <c r="F78" t="n">
        <v>0</v>
      </c>
      <c r="G78">
        <f>ROW()-2</f>
        <v/>
      </c>
      <c r="H78">
        <f>SIN(2*PI()*G78/Inputs!$C$3)</f>
        <v/>
      </c>
      <c r="I78">
        <f>COS(2*PI()*G78/Inputs!$C$3)</f>
        <v/>
      </c>
    </row>
    <row r="79">
      <c r="A79" s="11" t="n">
        <v>45831</v>
      </c>
      <c r="B79" t="n">
        <v>26092</v>
      </c>
      <c r="C79" t="n">
        <v>2379</v>
      </c>
      <c r="D79" t="n">
        <v>1912</v>
      </c>
      <c r="E79" t="n">
        <v>1450</v>
      </c>
      <c r="F79" t="n">
        <v>0</v>
      </c>
      <c r="G79">
        <f>ROW()-2</f>
        <v/>
      </c>
      <c r="H79">
        <f>SIN(2*PI()*G79/Inputs!$C$3)</f>
        <v/>
      </c>
      <c r="I79">
        <f>COS(2*PI()*G79/Inputs!$C$3)</f>
        <v/>
      </c>
    </row>
    <row r="80">
      <c r="A80" s="11" t="n">
        <v>45838</v>
      </c>
      <c r="B80" t="n">
        <v>27419</v>
      </c>
      <c r="C80" t="n">
        <v>2159</v>
      </c>
      <c r="D80" t="n">
        <v>2106</v>
      </c>
      <c r="E80" t="n">
        <v>1520</v>
      </c>
      <c r="F80" t="n">
        <v>1</v>
      </c>
      <c r="G80">
        <f>ROW()-2</f>
        <v/>
      </c>
      <c r="H80">
        <f>SIN(2*PI()*G80/Inputs!$C$3)</f>
        <v/>
      </c>
      <c r="I80">
        <f>COS(2*PI()*G80/Inputs!$C$3)</f>
        <v/>
      </c>
    </row>
    <row r="81">
      <c r="A81" s="11" t="n">
        <v>45845</v>
      </c>
      <c r="B81" t="n">
        <v>25416</v>
      </c>
      <c r="C81" t="n">
        <v>2158</v>
      </c>
      <c r="D81" t="n">
        <v>2260</v>
      </c>
      <c r="E81" t="n">
        <v>1580</v>
      </c>
      <c r="F81" t="n">
        <v>0</v>
      </c>
      <c r="G81">
        <f>ROW()-2</f>
        <v/>
      </c>
      <c r="H81">
        <f>SIN(2*PI()*G81/Inputs!$C$3)</f>
        <v/>
      </c>
      <c r="I81">
        <f>COS(2*PI()*G81/Inputs!$C$3)</f>
        <v/>
      </c>
    </row>
    <row r="82">
      <c r="A82" s="11" t="n">
        <v>45852</v>
      </c>
      <c r="B82" t="n">
        <v>25480</v>
      </c>
      <c r="C82" t="n">
        <v>2379</v>
      </c>
      <c r="D82" t="n">
        <v>2362</v>
      </c>
      <c r="E82" t="n">
        <v>1630</v>
      </c>
      <c r="F82" t="n">
        <v>0</v>
      </c>
      <c r="G82">
        <f>ROW()-2</f>
        <v/>
      </c>
      <c r="H82">
        <f>SIN(2*PI()*G82/Inputs!$C$3)</f>
        <v/>
      </c>
      <c r="I82">
        <f>COS(2*PI()*G82/Inputs!$C$3)</f>
        <v/>
      </c>
    </row>
    <row r="83">
      <c r="A83" s="11" t="n">
        <v>45859</v>
      </c>
      <c r="B83" t="n">
        <v>25669</v>
      </c>
      <c r="C83" t="n">
        <v>2723</v>
      </c>
      <c r="D83" t="n">
        <v>2400</v>
      </c>
      <c r="E83" t="n">
        <v>1667</v>
      </c>
      <c r="F83" t="n">
        <v>0</v>
      </c>
      <c r="G83">
        <f>ROW()-2</f>
        <v/>
      </c>
      <c r="H83">
        <f>SIN(2*PI()*G83/Inputs!$C$3)</f>
        <v/>
      </c>
      <c r="I83">
        <f>COS(2*PI()*G83/Inputs!$C$3)</f>
        <v/>
      </c>
    </row>
    <row r="84">
      <c r="A84" s="11" t="n">
        <v>45866</v>
      </c>
      <c r="B84" t="n">
        <v>25761</v>
      </c>
      <c r="C84" t="n">
        <v>3032</v>
      </c>
      <c r="D84" t="n">
        <v>2371</v>
      </c>
      <c r="E84" t="n">
        <v>1690</v>
      </c>
      <c r="F84" t="n">
        <v>0</v>
      </c>
      <c r="G84">
        <f>ROW()-2</f>
        <v/>
      </c>
      <c r="H84">
        <f>SIN(2*PI()*G84/Inputs!$C$3)</f>
        <v/>
      </c>
      <c r="I84">
        <f>COS(2*PI()*G84/Inputs!$C$3)</f>
        <v/>
      </c>
    </row>
    <row r="85">
      <c r="A85" s="11" t="n">
        <v>45873</v>
      </c>
      <c r="B85" t="n">
        <v>25569</v>
      </c>
      <c r="C85" t="n">
        <v>3164</v>
      </c>
      <c r="D85" t="n">
        <v>2279</v>
      </c>
      <c r="E85" t="n">
        <v>1700</v>
      </c>
      <c r="F85" t="n">
        <v>0</v>
      </c>
      <c r="G85">
        <f>ROW()-2</f>
        <v/>
      </c>
      <c r="H85">
        <f>SIN(2*PI()*G85/Inputs!$C$3)</f>
        <v/>
      </c>
      <c r="I85">
        <f>COS(2*PI()*G85/Inputs!$C$3)</f>
        <v/>
      </c>
    </row>
    <row r="86">
      <c r="A86" s="11" t="n">
        <v>45880</v>
      </c>
      <c r="B86" t="n">
        <v>25018</v>
      </c>
      <c r="C86" t="n">
        <v>3061</v>
      </c>
      <c r="D86" t="n">
        <v>2131</v>
      </c>
      <c r="E86" t="n">
        <v>1695</v>
      </c>
      <c r="F86" t="n">
        <v>0</v>
      </c>
      <c r="G86">
        <f>ROW()-2</f>
        <v/>
      </c>
      <c r="H86">
        <f>SIN(2*PI()*G86/Inputs!$C$3)</f>
        <v/>
      </c>
      <c r="I86">
        <f>COS(2*PI()*G86/Inputs!$C$3)</f>
        <v/>
      </c>
    </row>
    <row r="87">
      <c r="A87" s="11" t="n">
        <v>45887</v>
      </c>
      <c r="B87" t="n">
        <v>24199</v>
      </c>
      <c r="C87" t="n">
        <v>2775</v>
      </c>
      <c r="D87" t="n">
        <v>1942</v>
      </c>
      <c r="E87" t="n">
        <v>1676</v>
      </c>
      <c r="F87" t="n">
        <v>0</v>
      </c>
      <c r="G87">
        <f>ROW()-2</f>
        <v/>
      </c>
      <c r="H87">
        <f>SIN(2*PI()*G87/Inputs!$C$3)</f>
        <v/>
      </c>
      <c r="I87">
        <f>COS(2*PI()*G87/Inputs!$C$3)</f>
        <v/>
      </c>
    </row>
    <row r="88">
      <c r="A88" s="11" t="n">
        <v>45894</v>
      </c>
      <c r="B88" t="n">
        <v>23322</v>
      </c>
      <c r="C88" t="n">
        <v>2444</v>
      </c>
      <c r="D88" t="n">
        <v>1730</v>
      </c>
      <c r="E88" t="n">
        <v>1643</v>
      </c>
      <c r="F88" t="n">
        <v>0</v>
      </c>
      <c r="G88">
        <f>ROW()-2</f>
        <v/>
      </c>
      <c r="H88">
        <f>SIN(2*PI()*G88/Inputs!$C$3)</f>
        <v/>
      </c>
      <c r="I88">
        <f>COS(2*PI()*G88/Inputs!$C$3)</f>
        <v/>
      </c>
    </row>
    <row r="89">
      <c r="A89" s="11" t="n">
        <v>45901</v>
      </c>
      <c r="B89" t="n">
        <v>22634</v>
      </c>
      <c r="C89" t="n">
        <v>2228</v>
      </c>
      <c r="D89" t="n">
        <v>1516</v>
      </c>
      <c r="E89" t="n">
        <v>1597</v>
      </c>
      <c r="F89" t="n">
        <v>0</v>
      </c>
      <c r="G89">
        <f>ROW()-2</f>
        <v/>
      </c>
      <c r="H89">
        <f>SIN(2*PI()*G89/Inputs!$C$3)</f>
        <v/>
      </c>
      <c r="I89">
        <f>COS(2*PI()*G89/Inputs!$C$3)</f>
        <v/>
      </c>
    </row>
    <row r="90">
      <c r="A90" s="11" t="n">
        <v>45908</v>
      </c>
      <c r="B90" t="n">
        <v>22298</v>
      </c>
      <c r="C90" t="n">
        <v>2232</v>
      </c>
      <c r="D90" t="n">
        <v>1318</v>
      </c>
      <c r="E90" t="n">
        <v>1540</v>
      </c>
      <c r="F90" t="n">
        <v>0</v>
      </c>
      <c r="G90">
        <f>ROW()-2</f>
        <v/>
      </c>
      <c r="H90">
        <f>SIN(2*PI()*G90/Inputs!$C$3)</f>
        <v/>
      </c>
      <c r="I90">
        <f>COS(2*PI()*G90/Inputs!$C$3)</f>
        <v/>
      </c>
    </row>
    <row r="91">
      <c r="A91" s="11" t="n">
        <v>45915</v>
      </c>
      <c r="B91" t="n">
        <v>22339</v>
      </c>
      <c r="C91" t="n">
        <v>2458</v>
      </c>
      <c r="D91" t="n">
        <v>1158</v>
      </c>
      <c r="E91" t="n">
        <v>1473</v>
      </c>
      <c r="F91" t="n">
        <v>0</v>
      </c>
      <c r="G91">
        <f>ROW()-2</f>
        <v/>
      </c>
      <c r="H91">
        <f>SIN(2*PI()*G91/Inputs!$C$3)</f>
        <v/>
      </c>
      <c r="I91">
        <f>COS(2*PI()*G91/Inputs!$C$3)</f>
        <v/>
      </c>
    </row>
    <row r="92">
      <c r="A92" s="11" t="n">
        <v>45922</v>
      </c>
      <c r="B92" t="n">
        <v>22625</v>
      </c>
      <c r="C92" t="n">
        <v>2804</v>
      </c>
      <c r="D92" t="n">
        <v>1048</v>
      </c>
      <c r="E92" t="n">
        <v>1398</v>
      </c>
      <c r="F92" t="n">
        <v>0</v>
      </c>
      <c r="G92">
        <f>ROW()-2</f>
        <v/>
      </c>
      <c r="H92">
        <f>SIN(2*PI()*G92/Inputs!$C$3)</f>
        <v/>
      </c>
      <c r="I92">
        <f>COS(2*PI()*G92/Inputs!$C$3)</f>
        <v/>
      </c>
    </row>
    <row r="93">
      <c r="A93" s="11" t="n">
        <v>45929</v>
      </c>
      <c r="B93" t="n">
        <v>24746</v>
      </c>
      <c r="C93" t="n">
        <v>3110</v>
      </c>
      <c r="D93" t="n">
        <v>1001</v>
      </c>
      <c r="E93" t="n">
        <v>1318</v>
      </c>
      <c r="F93" t="n">
        <v>1</v>
      </c>
      <c r="G93">
        <f>ROW()-2</f>
        <v/>
      </c>
      <c r="H93">
        <f>SIN(2*PI()*G93/Inputs!$C$3)</f>
        <v/>
      </c>
      <c r="I93">
        <f>COS(2*PI()*G93/Inputs!$C$3)</f>
        <v/>
      </c>
    </row>
    <row r="94">
      <c r="A94" s="11" t="n">
        <v>45936</v>
      </c>
      <c r="B94" t="n">
        <v>23109</v>
      </c>
      <c r="C94" t="n">
        <v>3236</v>
      </c>
      <c r="D94" t="n">
        <v>1021</v>
      </c>
      <c r="E94" t="n">
        <v>1234</v>
      </c>
      <c r="F94" t="n">
        <v>0</v>
      </c>
      <c r="G94">
        <f>ROW()-2</f>
        <v/>
      </c>
      <c r="H94">
        <f>SIN(2*PI()*G94/Inputs!$C$3)</f>
        <v/>
      </c>
      <c r="I94">
        <f>COS(2*PI()*G94/Inputs!$C$3)</f>
        <v/>
      </c>
    </row>
    <row r="95">
      <c r="A95" s="11" t="n">
        <v>45943</v>
      </c>
      <c r="B95" t="n">
        <v>23038</v>
      </c>
      <c r="C95" t="n">
        <v>3127</v>
      </c>
      <c r="D95" t="n">
        <v>1105</v>
      </c>
      <c r="E95" t="n">
        <v>1149</v>
      </c>
      <c r="F95" t="n">
        <v>0</v>
      </c>
      <c r="G95">
        <f>ROW()-2</f>
        <v/>
      </c>
      <c r="H95">
        <f>SIN(2*PI()*G95/Inputs!$C$3)</f>
        <v/>
      </c>
      <c r="I95">
        <f>COS(2*PI()*G95/Inputs!$C$3)</f>
        <v/>
      </c>
    </row>
    <row r="96">
      <c r="A96" s="11" t="n">
        <v>45950</v>
      </c>
      <c r="B96" t="n">
        <v>22805</v>
      </c>
      <c r="C96" t="n">
        <v>2838</v>
      </c>
      <c r="D96" t="n">
        <v>1246</v>
      </c>
      <c r="E96" t="n">
        <v>1066</v>
      </c>
      <c r="F96" t="n">
        <v>0</v>
      </c>
      <c r="G96">
        <f>ROW()-2</f>
        <v/>
      </c>
      <c r="H96">
        <f>SIN(2*PI()*G96/Inputs!$C$3)</f>
        <v/>
      </c>
      <c r="I96">
        <f>COS(2*PI()*G96/Inputs!$C$3)</f>
        <v/>
      </c>
    </row>
    <row r="97">
      <c r="A97" s="11" t="n">
        <v>45957</v>
      </c>
      <c r="B97" t="n">
        <v>22593</v>
      </c>
      <c r="C97" t="n">
        <v>2509</v>
      </c>
      <c r="D97" t="n">
        <v>1431</v>
      </c>
      <c r="E97" t="n">
        <v>986</v>
      </c>
      <c r="F97" t="n">
        <v>0</v>
      </c>
      <c r="G97">
        <f>ROW()-2</f>
        <v/>
      </c>
      <c r="H97">
        <f>SIN(2*PI()*G97/Inputs!$C$3)</f>
        <v/>
      </c>
      <c r="I97">
        <f>COS(2*PI()*G97/Inputs!$C$3)</f>
        <v/>
      </c>
    </row>
    <row r="98">
      <c r="A98" s="11" t="n">
        <v>45964</v>
      </c>
      <c r="B98" t="n">
        <v>22607</v>
      </c>
      <c r="C98" t="n">
        <v>2297</v>
      </c>
      <c r="D98" t="n">
        <v>1640</v>
      </c>
      <c r="E98" t="n">
        <v>913</v>
      </c>
      <c r="F98" t="n">
        <v>0</v>
      </c>
      <c r="G98">
        <f>ROW()-2</f>
        <v/>
      </c>
      <c r="H98">
        <f>SIN(2*PI()*G98/Inputs!$C$3)</f>
        <v/>
      </c>
      <c r="I98">
        <f>COS(2*PI()*G98/Inputs!$C$3)</f>
        <v/>
      </c>
    </row>
    <row r="99">
      <c r="A99" s="11" t="n">
        <v>45971</v>
      </c>
      <c r="B99" t="n">
        <v>22978</v>
      </c>
      <c r="C99" t="n">
        <v>2307</v>
      </c>
      <c r="D99" t="n">
        <v>1856</v>
      </c>
      <c r="E99" t="n">
        <v>848</v>
      </c>
      <c r="F99" t="n">
        <v>0</v>
      </c>
      <c r="G99">
        <f>ROW()-2</f>
        <v/>
      </c>
      <c r="H99">
        <f>SIN(2*PI()*G99/Inputs!$C$3)</f>
        <v/>
      </c>
      <c r="I99">
        <f>COS(2*PI()*G99/Inputs!$C$3)</f>
        <v/>
      </c>
    </row>
    <row r="100">
      <c r="A100" s="11" t="n">
        <v>45978</v>
      </c>
      <c r="B100" t="n">
        <v>23685</v>
      </c>
      <c r="C100" t="n">
        <v>2538</v>
      </c>
      <c r="D100" t="n">
        <v>2057</v>
      </c>
      <c r="E100" t="n">
        <v>793</v>
      </c>
      <c r="F100" t="n">
        <v>0</v>
      </c>
      <c r="G100">
        <f>ROW()-2</f>
        <v/>
      </c>
      <c r="H100">
        <f>SIN(2*PI()*G100/Inputs!$C$3)</f>
        <v/>
      </c>
      <c r="I100">
        <f>COS(2*PI()*G100/Inputs!$C$3)</f>
        <v/>
      </c>
    </row>
    <row r="101">
      <c r="A101" s="11" t="n">
        <v>45985</v>
      </c>
      <c r="B101" t="n">
        <v>24563</v>
      </c>
      <c r="C101" t="n">
        <v>2884</v>
      </c>
      <c r="D101" t="n">
        <v>2224</v>
      </c>
      <c r="E101" t="n">
        <v>750</v>
      </c>
      <c r="F101" t="n">
        <v>0</v>
      </c>
      <c r="G101">
        <f>ROW()-2</f>
        <v/>
      </c>
      <c r="H101">
        <f>SIN(2*PI()*G101/Inputs!$C$3)</f>
        <v/>
      </c>
      <c r="I101">
        <f>COS(2*PI()*G101/Inputs!$C$3)</f>
        <v/>
      </c>
    </row>
    <row r="102">
      <c r="A102" s="11" t="n">
        <v>45992</v>
      </c>
      <c r="B102" t="n">
        <v>25371</v>
      </c>
      <c r="C102" t="n">
        <v>3187</v>
      </c>
      <c r="D102" t="n">
        <v>2340</v>
      </c>
      <c r="E102" t="n">
        <v>719</v>
      </c>
      <c r="F102" t="n">
        <v>0</v>
      </c>
      <c r="G102">
        <f>ROW()-2</f>
        <v/>
      </c>
      <c r="H102">
        <f>SIN(2*PI()*G102/Inputs!$C$3)</f>
        <v/>
      </c>
      <c r="I102">
        <f>COS(2*PI()*G102/Inputs!$C$3)</f>
        <v/>
      </c>
    </row>
    <row r="103">
      <c r="A103" s="11" t="n">
        <v>45999</v>
      </c>
      <c r="B103" t="n">
        <v>25906</v>
      </c>
      <c r="C103" t="n">
        <v>3308</v>
      </c>
      <c r="D103" t="n">
        <v>2396</v>
      </c>
      <c r="E103" t="n">
        <v>703</v>
      </c>
      <c r="F103" t="n">
        <v>0</v>
      </c>
      <c r="G103">
        <f>ROW()-2</f>
        <v/>
      </c>
      <c r="H103">
        <f>SIN(2*PI()*G103/Inputs!$C$3)</f>
        <v/>
      </c>
      <c r="I103">
        <f>COS(2*PI()*G103/Inputs!$C$3)</f>
        <v/>
      </c>
    </row>
    <row r="104">
      <c r="A104" s="11" t="n">
        <v>46006</v>
      </c>
      <c r="B104" t="n">
        <v>26082</v>
      </c>
      <c r="C104" t="n">
        <v>3194</v>
      </c>
      <c r="D104" t="n">
        <v>2385</v>
      </c>
      <c r="E104" t="n">
        <v>701</v>
      </c>
      <c r="F104" t="n">
        <v>0</v>
      </c>
      <c r="G104">
        <f>ROW()-2</f>
        <v/>
      </c>
      <c r="H104">
        <f>SIN(2*PI()*G104/Inputs!$C$3)</f>
        <v/>
      </c>
      <c r="I104">
        <f>COS(2*PI()*G104/Inputs!$C$3)</f>
        <v/>
      </c>
    </row>
    <row r="105">
      <c r="A105" s="11" t="n">
        <v>46013</v>
      </c>
      <c r="B105" t="n">
        <v>25977</v>
      </c>
      <c r="C105" t="n">
        <v>2902</v>
      </c>
      <c r="D105" t="n">
        <v>2310</v>
      </c>
      <c r="E105" t="n">
        <v>713</v>
      </c>
      <c r="F105" t="n">
        <v>0</v>
      </c>
      <c r="G105">
        <f>ROW()-2</f>
        <v/>
      </c>
      <c r="H105">
        <f>SIN(2*PI()*G105/Inputs!$C$3)</f>
        <v/>
      </c>
      <c r="I105">
        <f>COS(2*PI()*G105/Inputs!$C$3)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0" t="inlineStr">
        <is>
          <t>week</t>
        </is>
      </c>
      <c r="B1" s="10" t="inlineStr">
        <is>
          <t>adstock_search</t>
        </is>
      </c>
      <c r="C1" s="10" t="inlineStr">
        <is>
          <t>adstock_social</t>
        </is>
      </c>
      <c r="D1" s="10" t="inlineStr">
        <is>
          <t>adstock_video</t>
        </is>
      </c>
      <c r="E1" s="10" t="inlineStr">
        <is>
          <t>t</t>
        </is>
      </c>
      <c r="F1" s="10" t="inlineStr">
        <is>
          <t>season_sin</t>
        </is>
      </c>
      <c r="G1" s="10" t="inlineStr">
        <is>
          <t>season_cos</t>
        </is>
      </c>
      <c r="H1" s="10" t="inlineStr">
        <is>
          <t>promotion</t>
        </is>
      </c>
      <c r="I1" s="10" t="inlineStr">
        <is>
          <t>hill_search</t>
        </is>
      </c>
      <c r="J1" s="10" t="inlineStr">
        <is>
          <t>hill_social</t>
        </is>
      </c>
      <c r="K1" s="10" t="inlineStr">
        <is>
          <t>hill_video</t>
        </is>
      </c>
    </row>
    <row r="2">
      <c r="A2" s="11">
        <f>Data!A2</f>
        <v/>
      </c>
      <c r="B2" s="12">
        <f>Data!C2</f>
        <v/>
      </c>
      <c r="C2" s="12">
        <f>Data!D2</f>
        <v/>
      </c>
      <c r="D2" s="12">
        <f>Data!E2</f>
        <v/>
      </c>
      <c r="E2">
        <f>Data!G2</f>
        <v/>
      </c>
      <c r="F2">
        <f>Data!H2</f>
        <v/>
      </c>
      <c r="G2">
        <f>Data!I2</f>
        <v/>
      </c>
      <c r="H2">
        <f>Data!F2</f>
        <v/>
      </c>
      <c r="I2" s="13">
        <f>B2/(B2+Inputs!$F$6)</f>
        <v/>
      </c>
      <c r="J2" s="13">
        <f>C2/(C2+Inputs!$F$7)</f>
        <v/>
      </c>
      <c r="K2" s="13">
        <f>D2/(D2+Inputs!$F$8)</f>
        <v/>
      </c>
    </row>
    <row r="3">
      <c r="A3" s="11">
        <f>Data!A3</f>
        <v/>
      </c>
      <c r="B3" s="12">
        <f>Data!C3+Inputs!$C$6*B2</f>
        <v/>
      </c>
      <c r="C3" s="12">
        <f>Data!D3+Inputs!$C$7*C2</f>
        <v/>
      </c>
      <c r="D3" s="12">
        <f>Data!E3+Inputs!$C$8*D2</f>
        <v/>
      </c>
      <c r="E3">
        <f>Data!G3</f>
        <v/>
      </c>
      <c r="F3">
        <f>Data!H3</f>
        <v/>
      </c>
      <c r="G3">
        <f>Data!I3</f>
        <v/>
      </c>
      <c r="H3">
        <f>Data!F3</f>
        <v/>
      </c>
      <c r="I3" s="13">
        <f>B3/(B3+Inputs!$F$6)</f>
        <v/>
      </c>
      <c r="J3" s="13">
        <f>C3/(C3+Inputs!$F$7)</f>
        <v/>
      </c>
      <c r="K3" s="13">
        <f>D3/(D3+Inputs!$F$8)</f>
        <v/>
      </c>
    </row>
    <row r="4">
      <c r="A4" s="11">
        <f>Data!A4</f>
        <v/>
      </c>
      <c r="B4" s="12">
        <f>Data!C4+Inputs!$C$6*B3</f>
        <v/>
      </c>
      <c r="C4" s="12">
        <f>Data!D4+Inputs!$C$7*C3</f>
        <v/>
      </c>
      <c r="D4" s="12">
        <f>Data!E4+Inputs!$C$8*D3</f>
        <v/>
      </c>
      <c r="E4">
        <f>Data!G4</f>
        <v/>
      </c>
      <c r="F4">
        <f>Data!H4</f>
        <v/>
      </c>
      <c r="G4">
        <f>Data!I4</f>
        <v/>
      </c>
      <c r="H4">
        <f>Data!F4</f>
        <v/>
      </c>
      <c r="I4" s="13">
        <f>B4/(B4+Inputs!$F$6)</f>
        <v/>
      </c>
      <c r="J4" s="13">
        <f>C4/(C4+Inputs!$F$7)</f>
        <v/>
      </c>
      <c r="K4" s="13">
        <f>D4/(D4+Inputs!$F$8)</f>
        <v/>
      </c>
    </row>
    <row r="5">
      <c r="A5" s="11">
        <f>Data!A5</f>
        <v/>
      </c>
      <c r="B5" s="12">
        <f>Data!C5+Inputs!$C$6*B4</f>
        <v/>
      </c>
      <c r="C5" s="12">
        <f>Data!D5+Inputs!$C$7*C4</f>
        <v/>
      </c>
      <c r="D5" s="12">
        <f>Data!E5+Inputs!$C$8*D4</f>
        <v/>
      </c>
      <c r="E5">
        <f>Data!G5</f>
        <v/>
      </c>
      <c r="F5">
        <f>Data!H5</f>
        <v/>
      </c>
      <c r="G5">
        <f>Data!I5</f>
        <v/>
      </c>
      <c r="H5">
        <f>Data!F5</f>
        <v/>
      </c>
      <c r="I5" s="13">
        <f>B5/(B5+Inputs!$F$6)</f>
        <v/>
      </c>
      <c r="J5" s="13">
        <f>C5/(C5+Inputs!$F$7)</f>
        <v/>
      </c>
      <c r="K5" s="13">
        <f>D5/(D5+Inputs!$F$8)</f>
        <v/>
      </c>
    </row>
    <row r="6">
      <c r="A6" s="11">
        <f>Data!A6</f>
        <v/>
      </c>
      <c r="B6" s="12">
        <f>Data!C6+Inputs!$C$6*B5</f>
        <v/>
      </c>
      <c r="C6" s="12">
        <f>Data!D6+Inputs!$C$7*C5</f>
        <v/>
      </c>
      <c r="D6" s="12">
        <f>Data!E6+Inputs!$C$8*D5</f>
        <v/>
      </c>
      <c r="E6">
        <f>Data!G6</f>
        <v/>
      </c>
      <c r="F6">
        <f>Data!H6</f>
        <v/>
      </c>
      <c r="G6">
        <f>Data!I6</f>
        <v/>
      </c>
      <c r="H6">
        <f>Data!F6</f>
        <v/>
      </c>
      <c r="I6" s="13">
        <f>B6/(B6+Inputs!$F$6)</f>
        <v/>
      </c>
      <c r="J6" s="13">
        <f>C6/(C6+Inputs!$F$7)</f>
        <v/>
      </c>
      <c r="K6" s="13">
        <f>D6/(D6+Inputs!$F$8)</f>
        <v/>
      </c>
    </row>
    <row r="7">
      <c r="A7" s="11">
        <f>Data!A7</f>
        <v/>
      </c>
      <c r="B7" s="12">
        <f>Data!C7+Inputs!$C$6*B6</f>
        <v/>
      </c>
      <c r="C7" s="12">
        <f>Data!D7+Inputs!$C$7*C6</f>
        <v/>
      </c>
      <c r="D7" s="12">
        <f>Data!E7+Inputs!$C$8*D6</f>
        <v/>
      </c>
      <c r="E7">
        <f>Data!G7</f>
        <v/>
      </c>
      <c r="F7">
        <f>Data!H7</f>
        <v/>
      </c>
      <c r="G7">
        <f>Data!I7</f>
        <v/>
      </c>
      <c r="H7">
        <f>Data!F7</f>
        <v/>
      </c>
      <c r="I7" s="13">
        <f>B7/(B7+Inputs!$F$6)</f>
        <v/>
      </c>
      <c r="J7" s="13">
        <f>C7/(C7+Inputs!$F$7)</f>
        <v/>
      </c>
      <c r="K7" s="13">
        <f>D7/(D7+Inputs!$F$8)</f>
        <v/>
      </c>
    </row>
    <row r="8">
      <c r="A8" s="11">
        <f>Data!A8</f>
        <v/>
      </c>
      <c r="B8" s="12">
        <f>Data!C8+Inputs!$C$6*B7</f>
        <v/>
      </c>
      <c r="C8" s="12">
        <f>Data!D8+Inputs!$C$7*C7</f>
        <v/>
      </c>
      <c r="D8" s="12">
        <f>Data!E8+Inputs!$C$8*D7</f>
        <v/>
      </c>
      <c r="E8">
        <f>Data!G8</f>
        <v/>
      </c>
      <c r="F8">
        <f>Data!H8</f>
        <v/>
      </c>
      <c r="G8">
        <f>Data!I8</f>
        <v/>
      </c>
      <c r="H8">
        <f>Data!F8</f>
        <v/>
      </c>
      <c r="I8" s="13">
        <f>B8/(B8+Inputs!$F$6)</f>
        <v/>
      </c>
      <c r="J8" s="13">
        <f>C8/(C8+Inputs!$F$7)</f>
        <v/>
      </c>
      <c r="K8" s="13">
        <f>D8/(D8+Inputs!$F$8)</f>
        <v/>
      </c>
    </row>
    <row r="9">
      <c r="A9" s="11">
        <f>Data!A9</f>
        <v/>
      </c>
      <c r="B9" s="12">
        <f>Data!C9+Inputs!$C$6*B8</f>
        <v/>
      </c>
      <c r="C9" s="12">
        <f>Data!D9+Inputs!$C$7*C8</f>
        <v/>
      </c>
      <c r="D9" s="12">
        <f>Data!E9+Inputs!$C$8*D8</f>
        <v/>
      </c>
      <c r="E9">
        <f>Data!G9</f>
        <v/>
      </c>
      <c r="F9">
        <f>Data!H9</f>
        <v/>
      </c>
      <c r="G9">
        <f>Data!I9</f>
        <v/>
      </c>
      <c r="H9">
        <f>Data!F9</f>
        <v/>
      </c>
      <c r="I9" s="13">
        <f>B9/(B9+Inputs!$F$6)</f>
        <v/>
      </c>
      <c r="J9" s="13">
        <f>C9/(C9+Inputs!$F$7)</f>
        <v/>
      </c>
      <c r="K9" s="13">
        <f>D9/(D9+Inputs!$F$8)</f>
        <v/>
      </c>
    </row>
    <row r="10">
      <c r="A10" s="11">
        <f>Data!A10</f>
        <v/>
      </c>
      <c r="B10" s="12">
        <f>Data!C10+Inputs!$C$6*B9</f>
        <v/>
      </c>
      <c r="C10" s="12">
        <f>Data!D10+Inputs!$C$7*C9</f>
        <v/>
      </c>
      <c r="D10" s="12">
        <f>Data!E10+Inputs!$C$8*D9</f>
        <v/>
      </c>
      <c r="E10">
        <f>Data!G10</f>
        <v/>
      </c>
      <c r="F10">
        <f>Data!H10</f>
        <v/>
      </c>
      <c r="G10">
        <f>Data!I10</f>
        <v/>
      </c>
      <c r="H10">
        <f>Data!F10</f>
        <v/>
      </c>
      <c r="I10" s="13">
        <f>B10/(B10+Inputs!$F$6)</f>
        <v/>
      </c>
      <c r="J10" s="13">
        <f>C10/(C10+Inputs!$F$7)</f>
        <v/>
      </c>
      <c r="K10" s="13">
        <f>D10/(D10+Inputs!$F$8)</f>
        <v/>
      </c>
    </row>
    <row r="11">
      <c r="A11" s="11">
        <f>Data!A11</f>
        <v/>
      </c>
      <c r="B11" s="12">
        <f>Data!C11+Inputs!$C$6*B10</f>
        <v/>
      </c>
      <c r="C11" s="12">
        <f>Data!D11+Inputs!$C$7*C10</f>
        <v/>
      </c>
      <c r="D11" s="12">
        <f>Data!E11+Inputs!$C$8*D10</f>
        <v/>
      </c>
      <c r="E11">
        <f>Data!G11</f>
        <v/>
      </c>
      <c r="F11">
        <f>Data!H11</f>
        <v/>
      </c>
      <c r="G11">
        <f>Data!I11</f>
        <v/>
      </c>
      <c r="H11">
        <f>Data!F11</f>
        <v/>
      </c>
      <c r="I11" s="13">
        <f>B11/(B11+Inputs!$F$6)</f>
        <v/>
      </c>
      <c r="J11" s="13">
        <f>C11/(C11+Inputs!$F$7)</f>
        <v/>
      </c>
      <c r="K11" s="13">
        <f>D11/(D11+Inputs!$F$8)</f>
        <v/>
      </c>
    </row>
    <row r="12">
      <c r="A12" s="11">
        <f>Data!A12</f>
        <v/>
      </c>
      <c r="B12" s="12">
        <f>Data!C12+Inputs!$C$6*B11</f>
        <v/>
      </c>
      <c r="C12" s="12">
        <f>Data!D12+Inputs!$C$7*C11</f>
        <v/>
      </c>
      <c r="D12" s="12">
        <f>Data!E12+Inputs!$C$8*D11</f>
        <v/>
      </c>
      <c r="E12">
        <f>Data!G12</f>
        <v/>
      </c>
      <c r="F12">
        <f>Data!H12</f>
        <v/>
      </c>
      <c r="G12">
        <f>Data!I12</f>
        <v/>
      </c>
      <c r="H12">
        <f>Data!F12</f>
        <v/>
      </c>
      <c r="I12" s="13">
        <f>B12/(B12+Inputs!$F$6)</f>
        <v/>
      </c>
      <c r="J12" s="13">
        <f>C12/(C12+Inputs!$F$7)</f>
        <v/>
      </c>
      <c r="K12" s="13">
        <f>D12/(D12+Inputs!$F$8)</f>
        <v/>
      </c>
    </row>
    <row r="13">
      <c r="A13" s="11">
        <f>Data!A13</f>
        <v/>
      </c>
      <c r="B13" s="12">
        <f>Data!C13+Inputs!$C$6*B12</f>
        <v/>
      </c>
      <c r="C13" s="12">
        <f>Data!D13+Inputs!$C$7*C12</f>
        <v/>
      </c>
      <c r="D13" s="12">
        <f>Data!E13+Inputs!$C$8*D12</f>
        <v/>
      </c>
      <c r="E13">
        <f>Data!G13</f>
        <v/>
      </c>
      <c r="F13">
        <f>Data!H13</f>
        <v/>
      </c>
      <c r="G13">
        <f>Data!I13</f>
        <v/>
      </c>
      <c r="H13">
        <f>Data!F13</f>
        <v/>
      </c>
      <c r="I13" s="13">
        <f>B13/(B13+Inputs!$F$6)</f>
        <v/>
      </c>
      <c r="J13" s="13">
        <f>C13/(C13+Inputs!$F$7)</f>
        <v/>
      </c>
      <c r="K13" s="13">
        <f>D13/(D13+Inputs!$F$8)</f>
        <v/>
      </c>
    </row>
    <row r="14">
      <c r="A14" s="11">
        <f>Data!A14</f>
        <v/>
      </c>
      <c r="B14" s="12">
        <f>Data!C14+Inputs!$C$6*B13</f>
        <v/>
      </c>
      <c r="C14" s="12">
        <f>Data!D14+Inputs!$C$7*C13</f>
        <v/>
      </c>
      <c r="D14" s="12">
        <f>Data!E14+Inputs!$C$8*D13</f>
        <v/>
      </c>
      <c r="E14">
        <f>Data!G14</f>
        <v/>
      </c>
      <c r="F14">
        <f>Data!H14</f>
        <v/>
      </c>
      <c r="G14">
        <f>Data!I14</f>
        <v/>
      </c>
      <c r="H14">
        <f>Data!F14</f>
        <v/>
      </c>
      <c r="I14" s="13">
        <f>B14/(B14+Inputs!$F$6)</f>
        <v/>
      </c>
      <c r="J14" s="13">
        <f>C14/(C14+Inputs!$F$7)</f>
        <v/>
      </c>
      <c r="K14" s="13">
        <f>D14/(D14+Inputs!$F$8)</f>
        <v/>
      </c>
    </row>
    <row r="15">
      <c r="A15" s="11">
        <f>Data!A15</f>
        <v/>
      </c>
      <c r="B15" s="12">
        <f>Data!C15+Inputs!$C$6*B14</f>
        <v/>
      </c>
      <c r="C15" s="12">
        <f>Data!D15+Inputs!$C$7*C14</f>
        <v/>
      </c>
      <c r="D15" s="12">
        <f>Data!E15+Inputs!$C$8*D14</f>
        <v/>
      </c>
      <c r="E15">
        <f>Data!G15</f>
        <v/>
      </c>
      <c r="F15">
        <f>Data!H15</f>
        <v/>
      </c>
      <c r="G15">
        <f>Data!I15</f>
        <v/>
      </c>
      <c r="H15">
        <f>Data!F15</f>
        <v/>
      </c>
      <c r="I15" s="13">
        <f>B15/(B15+Inputs!$F$6)</f>
        <v/>
      </c>
      <c r="J15" s="13">
        <f>C15/(C15+Inputs!$F$7)</f>
        <v/>
      </c>
      <c r="K15" s="13">
        <f>D15/(D15+Inputs!$F$8)</f>
        <v/>
      </c>
    </row>
    <row r="16">
      <c r="A16" s="11">
        <f>Data!A16</f>
        <v/>
      </c>
      <c r="B16" s="12">
        <f>Data!C16+Inputs!$C$6*B15</f>
        <v/>
      </c>
      <c r="C16" s="12">
        <f>Data!D16+Inputs!$C$7*C15</f>
        <v/>
      </c>
      <c r="D16" s="12">
        <f>Data!E16+Inputs!$C$8*D15</f>
        <v/>
      </c>
      <c r="E16">
        <f>Data!G16</f>
        <v/>
      </c>
      <c r="F16">
        <f>Data!H16</f>
        <v/>
      </c>
      <c r="G16">
        <f>Data!I16</f>
        <v/>
      </c>
      <c r="H16">
        <f>Data!F16</f>
        <v/>
      </c>
      <c r="I16" s="13">
        <f>B16/(B16+Inputs!$F$6)</f>
        <v/>
      </c>
      <c r="J16" s="13">
        <f>C16/(C16+Inputs!$F$7)</f>
        <v/>
      </c>
      <c r="K16" s="13">
        <f>D16/(D16+Inputs!$F$8)</f>
        <v/>
      </c>
    </row>
    <row r="17">
      <c r="A17" s="11">
        <f>Data!A17</f>
        <v/>
      </c>
      <c r="B17" s="12">
        <f>Data!C17+Inputs!$C$6*B16</f>
        <v/>
      </c>
      <c r="C17" s="12">
        <f>Data!D17+Inputs!$C$7*C16</f>
        <v/>
      </c>
      <c r="D17" s="12">
        <f>Data!E17+Inputs!$C$8*D16</f>
        <v/>
      </c>
      <c r="E17">
        <f>Data!G17</f>
        <v/>
      </c>
      <c r="F17">
        <f>Data!H17</f>
        <v/>
      </c>
      <c r="G17">
        <f>Data!I17</f>
        <v/>
      </c>
      <c r="H17">
        <f>Data!F17</f>
        <v/>
      </c>
      <c r="I17" s="13">
        <f>B17/(B17+Inputs!$F$6)</f>
        <v/>
      </c>
      <c r="J17" s="13">
        <f>C17/(C17+Inputs!$F$7)</f>
        <v/>
      </c>
      <c r="K17" s="13">
        <f>D17/(D17+Inputs!$F$8)</f>
        <v/>
      </c>
    </row>
    <row r="18">
      <c r="A18" s="11">
        <f>Data!A18</f>
        <v/>
      </c>
      <c r="B18" s="12">
        <f>Data!C18+Inputs!$C$6*B17</f>
        <v/>
      </c>
      <c r="C18" s="12">
        <f>Data!D18+Inputs!$C$7*C17</f>
        <v/>
      </c>
      <c r="D18" s="12">
        <f>Data!E18+Inputs!$C$8*D17</f>
        <v/>
      </c>
      <c r="E18">
        <f>Data!G18</f>
        <v/>
      </c>
      <c r="F18">
        <f>Data!H18</f>
        <v/>
      </c>
      <c r="G18">
        <f>Data!I18</f>
        <v/>
      </c>
      <c r="H18">
        <f>Data!F18</f>
        <v/>
      </c>
      <c r="I18" s="13">
        <f>B18/(B18+Inputs!$F$6)</f>
        <v/>
      </c>
      <c r="J18" s="13">
        <f>C18/(C18+Inputs!$F$7)</f>
        <v/>
      </c>
      <c r="K18" s="13">
        <f>D18/(D18+Inputs!$F$8)</f>
        <v/>
      </c>
    </row>
    <row r="19">
      <c r="A19" s="11">
        <f>Data!A19</f>
        <v/>
      </c>
      <c r="B19" s="12">
        <f>Data!C19+Inputs!$C$6*B18</f>
        <v/>
      </c>
      <c r="C19" s="12">
        <f>Data!D19+Inputs!$C$7*C18</f>
        <v/>
      </c>
      <c r="D19" s="12">
        <f>Data!E19+Inputs!$C$8*D18</f>
        <v/>
      </c>
      <c r="E19">
        <f>Data!G19</f>
        <v/>
      </c>
      <c r="F19">
        <f>Data!H19</f>
        <v/>
      </c>
      <c r="G19">
        <f>Data!I19</f>
        <v/>
      </c>
      <c r="H19">
        <f>Data!F19</f>
        <v/>
      </c>
      <c r="I19" s="13">
        <f>B19/(B19+Inputs!$F$6)</f>
        <v/>
      </c>
      <c r="J19" s="13">
        <f>C19/(C19+Inputs!$F$7)</f>
        <v/>
      </c>
      <c r="K19" s="13">
        <f>D19/(D19+Inputs!$F$8)</f>
        <v/>
      </c>
    </row>
    <row r="20">
      <c r="A20" s="11">
        <f>Data!A20</f>
        <v/>
      </c>
      <c r="B20" s="12">
        <f>Data!C20+Inputs!$C$6*B19</f>
        <v/>
      </c>
      <c r="C20" s="12">
        <f>Data!D20+Inputs!$C$7*C19</f>
        <v/>
      </c>
      <c r="D20" s="12">
        <f>Data!E20+Inputs!$C$8*D19</f>
        <v/>
      </c>
      <c r="E20">
        <f>Data!G20</f>
        <v/>
      </c>
      <c r="F20">
        <f>Data!H20</f>
        <v/>
      </c>
      <c r="G20">
        <f>Data!I20</f>
        <v/>
      </c>
      <c r="H20">
        <f>Data!F20</f>
        <v/>
      </c>
      <c r="I20" s="13">
        <f>B20/(B20+Inputs!$F$6)</f>
        <v/>
      </c>
      <c r="J20" s="13">
        <f>C20/(C20+Inputs!$F$7)</f>
        <v/>
      </c>
      <c r="K20" s="13">
        <f>D20/(D20+Inputs!$F$8)</f>
        <v/>
      </c>
    </row>
    <row r="21">
      <c r="A21" s="11">
        <f>Data!A21</f>
        <v/>
      </c>
      <c r="B21" s="12">
        <f>Data!C21+Inputs!$C$6*B20</f>
        <v/>
      </c>
      <c r="C21" s="12">
        <f>Data!D21+Inputs!$C$7*C20</f>
        <v/>
      </c>
      <c r="D21" s="12">
        <f>Data!E21+Inputs!$C$8*D20</f>
        <v/>
      </c>
      <c r="E21">
        <f>Data!G21</f>
        <v/>
      </c>
      <c r="F21">
        <f>Data!H21</f>
        <v/>
      </c>
      <c r="G21">
        <f>Data!I21</f>
        <v/>
      </c>
      <c r="H21">
        <f>Data!F21</f>
        <v/>
      </c>
      <c r="I21" s="13">
        <f>B21/(B21+Inputs!$F$6)</f>
        <v/>
      </c>
      <c r="J21" s="13">
        <f>C21/(C21+Inputs!$F$7)</f>
        <v/>
      </c>
      <c r="K21" s="13">
        <f>D21/(D21+Inputs!$F$8)</f>
        <v/>
      </c>
    </row>
    <row r="22">
      <c r="A22" s="11">
        <f>Data!A22</f>
        <v/>
      </c>
      <c r="B22" s="12">
        <f>Data!C22+Inputs!$C$6*B21</f>
        <v/>
      </c>
      <c r="C22" s="12">
        <f>Data!D22+Inputs!$C$7*C21</f>
        <v/>
      </c>
      <c r="D22" s="12">
        <f>Data!E22+Inputs!$C$8*D21</f>
        <v/>
      </c>
      <c r="E22">
        <f>Data!G22</f>
        <v/>
      </c>
      <c r="F22">
        <f>Data!H22</f>
        <v/>
      </c>
      <c r="G22">
        <f>Data!I22</f>
        <v/>
      </c>
      <c r="H22">
        <f>Data!F22</f>
        <v/>
      </c>
      <c r="I22" s="13">
        <f>B22/(B22+Inputs!$F$6)</f>
        <v/>
      </c>
      <c r="J22" s="13">
        <f>C22/(C22+Inputs!$F$7)</f>
        <v/>
      </c>
      <c r="K22" s="13">
        <f>D22/(D22+Inputs!$F$8)</f>
        <v/>
      </c>
    </row>
    <row r="23">
      <c r="A23" s="11">
        <f>Data!A23</f>
        <v/>
      </c>
      <c r="B23" s="12">
        <f>Data!C23+Inputs!$C$6*B22</f>
        <v/>
      </c>
      <c r="C23" s="12">
        <f>Data!D23+Inputs!$C$7*C22</f>
        <v/>
      </c>
      <c r="D23" s="12">
        <f>Data!E23+Inputs!$C$8*D22</f>
        <v/>
      </c>
      <c r="E23">
        <f>Data!G23</f>
        <v/>
      </c>
      <c r="F23">
        <f>Data!H23</f>
        <v/>
      </c>
      <c r="G23">
        <f>Data!I23</f>
        <v/>
      </c>
      <c r="H23">
        <f>Data!F23</f>
        <v/>
      </c>
      <c r="I23" s="13">
        <f>B23/(B23+Inputs!$F$6)</f>
        <v/>
      </c>
      <c r="J23" s="13">
        <f>C23/(C23+Inputs!$F$7)</f>
        <v/>
      </c>
      <c r="K23" s="13">
        <f>D23/(D23+Inputs!$F$8)</f>
        <v/>
      </c>
    </row>
    <row r="24">
      <c r="A24" s="11">
        <f>Data!A24</f>
        <v/>
      </c>
      <c r="B24" s="12">
        <f>Data!C24+Inputs!$C$6*B23</f>
        <v/>
      </c>
      <c r="C24" s="12">
        <f>Data!D24+Inputs!$C$7*C23</f>
        <v/>
      </c>
      <c r="D24" s="12">
        <f>Data!E24+Inputs!$C$8*D23</f>
        <v/>
      </c>
      <c r="E24">
        <f>Data!G24</f>
        <v/>
      </c>
      <c r="F24">
        <f>Data!H24</f>
        <v/>
      </c>
      <c r="G24">
        <f>Data!I24</f>
        <v/>
      </c>
      <c r="H24">
        <f>Data!F24</f>
        <v/>
      </c>
      <c r="I24" s="13">
        <f>B24/(B24+Inputs!$F$6)</f>
        <v/>
      </c>
      <c r="J24" s="13">
        <f>C24/(C24+Inputs!$F$7)</f>
        <v/>
      </c>
      <c r="K24" s="13">
        <f>D24/(D24+Inputs!$F$8)</f>
        <v/>
      </c>
    </row>
    <row r="25">
      <c r="A25" s="11">
        <f>Data!A25</f>
        <v/>
      </c>
      <c r="B25" s="12">
        <f>Data!C25+Inputs!$C$6*B24</f>
        <v/>
      </c>
      <c r="C25" s="12">
        <f>Data!D25+Inputs!$C$7*C24</f>
        <v/>
      </c>
      <c r="D25" s="12">
        <f>Data!E25+Inputs!$C$8*D24</f>
        <v/>
      </c>
      <c r="E25">
        <f>Data!G25</f>
        <v/>
      </c>
      <c r="F25">
        <f>Data!H25</f>
        <v/>
      </c>
      <c r="G25">
        <f>Data!I25</f>
        <v/>
      </c>
      <c r="H25">
        <f>Data!F25</f>
        <v/>
      </c>
      <c r="I25" s="13">
        <f>B25/(B25+Inputs!$F$6)</f>
        <v/>
      </c>
      <c r="J25" s="13">
        <f>C25/(C25+Inputs!$F$7)</f>
        <v/>
      </c>
      <c r="K25" s="13">
        <f>D25/(D25+Inputs!$F$8)</f>
        <v/>
      </c>
    </row>
    <row r="26">
      <c r="A26" s="11">
        <f>Data!A26</f>
        <v/>
      </c>
      <c r="B26" s="12">
        <f>Data!C26+Inputs!$C$6*B25</f>
        <v/>
      </c>
      <c r="C26" s="12">
        <f>Data!D26+Inputs!$C$7*C25</f>
        <v/>
      </c>
      <c r="D26" s="12">
        <f>Data!E26+Inputs!$C$8*D25</f>
        <v/>
      </c>
      <c r="E26">
        <f>Data!G26</f>
        <v/>
      </c>
      <c r="F26">
        <f>Data!H26</f>
        <v/>
      </c>
      <c r="G26">
        <f>Data!I26</f>
        <v/>
      </c>
      <c r="H26">
        <f>Data!F26</f>
        <v/>
      </c>
      <c r="I26" s="13">
        <f>B26/(B26+Inputs!$F$6)</f>
        <v/>
      </c>
      <c r="J26" s="13">
        <f>C26/(C26+Inputs!$F$7)</f>
        <v/>
      </c>
      <c r="K26" s="13">
        <f>D26/(D26+Inputs!$F$8)</f>
        <v/>
      </c>
    </row>
    <row r="27">
      <c r="A27" s="11">
        <f>Data!A27</f>
        <v/>
      </c>
      <c r="B27" s="12">
        <f>Data!C27+Inputs!$C$6*B26</f>
        <v/>
      </c>
      <c r="C27" s="12">
        <f>Data!D27+Inputs!$C$7*C26</f>
        <v/>
      </c>
      <c r="D27" s="12">
        <f>Data!E27+Inputs!$C$8*D26</f>
        <v/>
      </c>
      <c r="E27">
        <f>Data!G27</f>
        <v/>
      </c>
      <c r="F27">
        <f>Data!H27</f>
        <v/>
      </c>
      <c r="G27">
        <f>Data!I27</f>
        <v/>
      </c>
      <c r="H27">
        <f>Data!F27</f>
        <v/>
      </c>
      <c r="I27" s="13">
        <f>B27/(B27+Inputs!$F$6)</f>
        <v/>
      </c>
      <c r="J27" s="13">
        <f>C27/(C27+Inputs!$F$7)</f>
        <v/>
      </c>
      <c r="K27" s="13">
        <f>D27/(D27+Inputs!$F$8)</f>
        <v/>
      </c>
    </row>
    <row r="28">
      <c r="A28" s="11">
        <f>Data!A28</f>
        <v/>
      </c>
      <c r="B28" s="12">
        <f>Data!C28+Inputs!$C$6*B27</f>
        <v/>
      </c>
      <c r="C28" s="12">
        <f>Data!D28+Inputs!$C$7*C27</f>
        <v/>
      </c>
      <c r="D28" s="12">
        <f>Data!E28+Inputs!$C$8*D27</f>
        <v/>
      </c>
      <c r="E28">
        <f>Data!G28</f>
        <v/>
      </c>
      <c r="F28">
        <f>Data!H28</f>
        <v/>
      </c>
      <c r="G28">
        <f>Data!I28</f>
        <v/>
      </c>
      <c r="H28">
        <f>Data!F28</f>
        <v/>
      </c>
      <c r="I28" s="13">
        <f>B28/(B28+Inputs!$F$6)</f>
        <v/>
      </c>
      <c r="J28" s="13">
        <f>C28/(C28+Inputs!$F$7)</f>
        <v/>
      </c>
      <c r="K28" s="13">
        <f>D28/(D28+Inputs!$F$8)</f>
        <v/>
      </c>
    </row>
    <row r="29">
      <c r="A29" s="11">
        <f>Data!A29</f>
        <v/>
      </c>
      <c r="B29" s="12">
        <f>Data!C29+Inputs!$C$6*B28</f>
        <v/>
      </c>
      <c r="C29" s="12">
        <f>Data!D29+Inputs!$C$7*C28</f>
        <v/>
      </c>
      <c r="D29" s="12">
        <f>Data!E29+Inputs!$C$8*D28</f>
        <v/>
      </c>
      <c r="E29">
        <f>Data!G29</f>
        <v/>
      </c>
      <c r="F29">
        <f>Data!H29</f>
        <v/>
      </c>
      <c r="G29">
        <f>Data!I29</f>
        <v/>
      </c>
      <c r="H29">
        <f>Data!F29</f>
        <v/>
      </c>
      <c r="I29" s="13">
        <f>B29/(B29+Inputs!$F$6)</f>
        <v/>
      </c>
      <c r="J29" s="13">
        <f>C29/(C29+Inputs!$F$7)</f>
        <v/>
      </c>
      <c r="K29" s="13">
        <f>D29/(D29+Inputs!$F$8)</f>
        <v/>
      </c>
    </row>
    <row r="30">
      <c r="A30" s="11">
        <f>Data!A30</f>
        <v/>
      </c>
      <c r="B30" s="12">
        <f>Data!C30+Inputs!$C$6*B29</f>
        <v/>
      </c>
      <c r="C30" s="12">
        <f>Data!D30+Inputs!$C$7*C29</f>
        <v/>
      </c>
      <c r="D30" s="12">
        <f>Data!E30+Inputs!$C$8*D29</f>
        <v/>
      </c>
      <c r="E30">
        <f>Data!G30</f>
        <v/>
      </c>
      <c r="F30">
        <f>Data!H30</f>
        <v/>
      </c>
      <c r="G30">
        <f>Data!I30</f>
        <v/>
      </c>
      <c r="H30">
        <f>Data!F30</f>
        <v/>
      </c>
      <c r="I30" s="13">
        <f>B30/(B30+Inputs!$F$6)</f>
        <v/>
      </c>
      <c r="J30" s="13">
        <f>C30/(C30+Inputs!$F$7)</f>
        <v/>
      </c>
      <c r="K30" s="13">
        <f>D30/(D30+Inputs!$F$8)</f>
        <v/>
      </c>
    </row>
    <row r="31">
      <c r="A31" s="11">
        <f>Data!A31</f>
        <v/>
      </c>
      <c r="B31" s="12">
        <f>Data!C31+Inputs!$C$6*B30</f>
        <v/>
      </c>
      <c r="C31" s="12">
        <f>Data!D31+Inputs!$C$7*C30</f>
        <v/>
      </c>
      <c r="D31" s="12">
        <f>Data!E31+Inputs!$C$8*D30</f>
        <v/>
      </c>
      <c r="E31">
        <f>Data!G31</f>
        <v/>
      </c>
      <c r="F31">
        <f>Data!H31</f>
        <v/>
      </c>
      <c r="G31">
        <f>Data!I31</f>
        <v/>
      </c>
      <c r="H31">
        <f>Data!F31</f>
        <v/>
      </c>
      <c r="I31" s="13">
        <f>B31/(B31+Inputs!$F$6)</f>
        <v/>
      </c>
      <c r="J31" s="13">
        <f>C31/(C31+Inputs!$F$7)</f>
        <v/>
      </c>
      <c r="K31" s="13">
        <f>D31/(D31+Inputs!$F$8)</f>
        <v/>
      </c>
    </row>
    <row r="32">
      <c r="A32" s="11">
        <f>Data!A32</f>
        <v/>
      </c>
      <c r="B32" s="12">
        <f>Data!C32+Inputs!$C$6*B31</f>
        <v/>
      </c>
      <c r="C32" s="12">
        <f>Data!D32+Inputs!$C$7*C31</f>
        <v/>
      </c>
      <c r="D32" s="12">
        <f>Data!E32+Inputs!$C$8*D31</f>
        <v/>
      </c>
      <c r="E32">
        <f>Data!G32</f>
        <v/>
      </c>
      <c r="F32">
        <f>Data!H32</f>
        <v/>
      </c>
      <c r="G32">
        <f>Data!I32</f>
        <v/>
      </c>
      <c r="H32">
        <f>Data!F32</f>
        <v/>
      </c>
      <c r="I32" s="13">
        <f>B32/(B32+Inputs!$F$6)</f>
        <v/>
      </c>
      <c r="J32" s="13">
        <f>C32/(C32+Inputs!$F$7)</f>
        <v/>
      </c>
      <c r="K32" s="13">
        <f>D32/(D32+Inputs!$F$8)</f>
        <v/>
      </c>
    </row>
    <row r="33">
      <c r="A33" s="11">
        <f>Data!A33</f>
        <v/>
      </c>
      <c r="B33" s="12">
        <f>Data!C33+Inputs!$C$6*B32</f>
        <v/>
      </c>
      <c r="C33" s="12">
        <f>Data!D33+Inputs!$C$7*C32</f>
        <v/>
      </c>
      <c r="D33" s="12">
        <f>Data!E33+Inputs!$C$8*D32</f>
        <v/>
      </c>
      <c r="E33">
        <f>Data!G33</f>
        <v/>
      </c>
      <c r="F33">
        <f>Data!H33</f>
        <v/>
      </c>
      <c r="G33">
        <f>Data!I33</f>
        <v/>
      </c>
      <c r="H33">
        <f>Data!F33</f>
        <v/>
      </c>
      <c r="I33" s="13">
        <f>B33/(B33+Inputs!$F$6)</f>
        <v/>
      </c>
      <c r="J33" s="13">
        <f>C33/(C33+Inputs!$F$7)</f>
        <v/>
      </c>
      <c r="K33" s="13">
        <f>D33/(D33+Inputs!$F$8)</f>
        <v/>
      </c>
    </row>
    <row r="34">
      <c r="A34" s="11">
        <f>Data!A34</f>
        <v/>
      </c>
      <c r="B34" s="12">
        <f>Data!C34+Inputs!$C$6*B33</f>
        <v/>
      </c>
      <c r="C34" s="12">
        <f>Data!D34+Inputs!$C$7*C33</f>
        <v/>
      </c>
      <c r="D34" s="12">
        <f>Data!E34+Inputs!$C$8*D33</f>
        <v/>
      </c>
      <c r="E34">
        <f>Data!G34</f>
        <v/>
      </c>
      <c r="F34">
        <f>Data!H34</f>
        <v/>
      </c>
      <c r="G34">
        <f>Data!I34</f>
        <v/>
      </c>
      <c r="H34">
        <f>Data!F34</f>
        <v/>
      </c>
      <c r="I34" s="13">
        <f>B34/(B34+Inputs!$F$6)</f>
        <v/>
      </c>
      <c r="J34" s="13">
        <f>C34/(C34+Inputs!$F$7)</f>
        <v/>
      </c>
      <c r="K34" s="13">
        <f>D34/(D34+Inputs!$F$8)</f>
        <v/>
      </c>
    </row>
    <row r="35">
      <c r="A35" s="11">
        <f>Data!A35</f>
        <v/>
      </c>
      <c r="B35" s="12">
        <f>Data!C35+Inputs!$C$6*B34</f>
        <v/>
      </c>
      <c r="C35" s="12">
        <f>Data!D35+Inputs!$C$7*C34</f>
        <v/>
      </c>
      <c r="D35" s="12">
        <f>Data!E35+Inputs!$C$8*D34</f>
        <v/>
      </c>
      <c r="E35">
        <f>Data!G35</f>
        <v/>
      </c>
      <c r="F35">
        <f>Data!H35</f>
        <v/>
      </c>
      <c r="G35">
        <f>Data!I35</f>
        <v/>
      </c>
      <c r="H35">
        <f>Data!F35</f>
        <v/>
      </c>
      <c r="I35" s="13">
        <f>B35/(B35+Inputs!$F$6)</f>
        <v/>
      </c>
      <c r="J35" s="13">
        <f>C35/(C35+Inputs!$F$7)</f>
        <v/>
      </c>
      <c r="K35" s="13">
        <f>D35/(D35+Inputs!$F$8)</f>
        <v/>
      </c>
    </row>
    <row r="36">
      <c r="A36" s="11">
        <f>Data!A36</f>
        <v/>
      </c>
      <c r="B36" s="12">
        <f>Data!C36+Inputs!$C$6*B35</f>
        <v/>
      </c>
      <c r="C36" s="12">
        <f>Data!D36+Inputs!$C$7*C35</f>
        <v/>
      </c>
      <c r="D36" s="12">
        <f>Data!E36+Inputs!$C$8*D35</f>
        <v/>
      </c>
      <c r="E36">
        <f>Data!G36</f>
        <v/>
      </c>
      <c r="F36">
        <f>Data!H36</f>
        <v/>
      </c>
      <c r="G36">
        <f>Data!I36</f>
        <v/>
      </c>
      <c r="H36">
        <f>Data!F36</f>
        <v/>
      </c>
      <c r="I36" s="13">
        <f>B36/(B36+Inputs!$F$6)</f>
        <v/>
      </c>
      <c r="J36" s="13">
        <f>C36/(C36+Inputs!$F$7)</f>
        <v/>
      </c>
      <c r="K36" s="13">
        <f>D36/(D36+Inputs!$F$8)</f>
        <v/>
      </c>
    </row>
    <row r="37">
      <c r="A37" s="11">
        <f>Data!A37</f>
        <v/>
      </c>
      <c r="B37" s="12">
        <f>Data!C37+Inputs!$C$6*B36</f>
        <v/>
      </c>
      <c r="C37" s="12">
        <f>Data!D37+Inputs!$C$7*C36</f>
        <v/>
      </c>
      <c r="D37" s="12">
        <f>Data!E37+Inputs!$C$8*D36</f>
        <v/>
      </c>
      <c r="E37">
        <f>Data!G37</f>
        <v/>
      </c>
      <c r="F37">
        <f>Data!H37</f>
        <v/>
      </c>
      <c r="G37">
        <f>Data!I37</f>
        <v/>
      </c>
      <c r="H37">
        <f>Data!F37</f>
        <v/>
      </c>
      <c r="I37" s="13">
        <f>B37/(B37+Inputs!$F$6)</f>
        <v/>
      </c>
      <c r="J37" s="13">
        <f>C37/(C37+Inputs!$F$7)</f>
        <v/>
      </c>
      <c r="K37" s="13">
        <f>D37/(D37+Inputs!$F$8)</f>
        <v/>
      </c>
    </row>
    <row r="38">
      <c r="A38" s="11">
        <f>Data!A38</f>
        <v/>
      </c>
      <c r="B38" s="12">
        <f>Data!C38+Inputs!$C$6*B37</f>
        <v/>
      </c>
      <c r="C38" s="12">
        <f>Data!D38+Inputs!$C$7*C37</f>
        <v/>
      </c>
      <c r="D38" s="12">
        <f>Data!E38+Inputs!$C$8*D37</f>
        <v/>
      </c>
      <c r="E38">
        <f>Data!G38</f>
        <v/>
      </c>
      <c r="F38">
        <f>Data!H38</f>
        <v/>
      </c>
      <c r="G38">
        <f>Data!I38</f>
        <v/>
      </c>
      <c r="H38">
        <f>Data!F38</f>
        <v/>
      </c>
      <c r="I38" s="13">
        <f>B38/(B38+Inputs!$F$6)</f>
        <v/>
      </c>
      <c r="J38" s="13">
        <f>C38/(C38+Inputs!$F$7)</f>
        <v/>
      </c>
      <c r="K38" s="13">
        <f>D38/(D38+Inputs!$F$8)</f>
        <v/>
      </c>
    </row>
    <row r="39">
      <c r="A39" s="11">
        <f>Data!A39</f>
        <v/>
      </c>
      <c r="B39" s="12">
        <f>Data!C39+Inputs!$C$6*B38</f>
        <v/>
      </c>
      <c r="C39" s="12">
        <f>Data!D39+Inputs!$C$7*C38</f>
        <v/>
      </c>
      <c r="D39" s="12">
        <f>Data!E39+Inputs!$C$8*D38</f>
        <v/>
      </c>
      <c r="E39">
        <f>Data!G39</f>
        <v/>
      </c>
      <c r="F39">
        <f>Data!H39</f>
        <v/>
      </c>
      <c r="G39">
        <f>Data!I39</f>
        <v/>
      </c>
      <c r="H39">
        <f>Data!F39</f>
        <v/>
      </c>
      <c r="I39" s="13">
        <f>B39/(B39+Inputs!$F$6)</f>
        <v/>
      </c>
      <c r="J39" s="13">
        <f>C39/(C39+Inputs!$F$7)</f>
        <v/>
      </c>
      <c r="K39" s="13">
        <f>D39/(D39+Inputs!$F$8)</f>
        <v/>
      </c>
    </row>
    <row r="40">
      <c r="A40" s="11">
        <f>Data!A40</f>
        <v/>
      </c>
      <c r="B40" s="12">
        <f>Data!C40+Inputs!$C$6*B39</f>
        <v/>
      </c>
      <c r="C40" s="12">
        <f>Data!D40+Inputs!$C$7*C39</f>
        <v/>
      </c>
      <c r="D40" s="12">
        <f>Data!E40+Inputs!$C$8*D39</f>
        <v/>
      </c>
      <c r="E40">
        <f>Data!G40</f>
        <v/>
      </c>
      <c r="F40">
        <f>Data!H40</f>
        <v/>
      </c>
      <c r="G40">
        <f>Data!I40</f>
        <v/>
      </c>
      <c r="H40">
        <f>Data!F40</f>
        <v/>
      </c>
      <c r="I40" s="13">
        <f>B40/(B40+Inputs!$F$6)</f>
        <v/>
      </c>
      <c r="J40" s="13">
        <f>C40/(C40+Inputs!$F$7)</f>
        <v/>
      </c>
      <c r="K40" s="13">
        <f>D40/(D40+Inputs!$F$8)</f>
        <v/>
      </c>
    </row>
    <row r="41">
      <c r="A41" s="11">
        <f>Data!A41</f>
        <v/>
      </c>
      <c r="B41" s="12">
        <f>Data!C41+Inputs!$C$6*B40</f>
        <v/>
      </c>
      <c r="C41" s="12">
        <f>Data!D41+Inputs!$C$7*C40</f>
        <v/>
      </c>
      <c r="D41" s="12">
        <f>Data!E41+Inputs!$C$8*D40</f>
        <v/>
      </c>
      <c r="E41">
        <f>Data!G41</f>
        <v/>
      </c>
      <c r="F41">
        <f>Data!H41</f>
        <v/>
      </c>
      <c r="G41">
        <f>Data!I41</f>
        <v/>
      </c>
      <c r="H41">
        <f>Data!F41</f>
        <v/>
      </c>
      <c r="I41" s="13">
        <f>B41/(B41+Inputs!$F$6)</f>
        <v/>
      </c>
      <c r="J41" s="13">
        <f>C41/(C41+Inputs!$F$7)</f>
        <v/>
      </c>
      <c r="K41" s="13">
        <f>D41/(D41+Inputs!$F$8)</f>
        <v/>
      </c>
    </row>
    <row r="42">
      <c r="A42" s="11">
        <f>Data!A42</f>
        <v/>
      </c>
      <c r="B42" s="12">
        <f>Data!C42+Inputs!$C$6*B41</f>
        <v/>
      </c>
      <c r="C42" s="12">
        <f>Data!D42+Inputs!$C$7*C41</f>
        <v/>
      </c>
      <c r="D42" s="12">
        <f>Data!E42+Inputs!$C$8*D41</f>
        <v/>
      </c>
      <c r="E42">
        <f>Data!G42</f>
        <v/>
      </c>
      <c r="F42">
        <f>Data!H42</f>
        <v/>
      </c>
      <c r="G42">
        <f>Data!I42</f>
        <v/>
      </c>
      <c r="H42">
        <f>Data!F42</f>
        <v/>
      </c>
      <c r="I42" s="13">
        <f>B42/(B42+Inputs!$F$6)</f>
        <v/>
      </c>
      <c r="J42" s="13">
        <f>C42/(C42+Inputs!$F$7)</f>
        <v/>
      </c>
      <c r="K42" s="13">
        <f>D42/(D42+Inputs!$F$8)</f>
        <v/>
      </c>
    </row>
    <row r="43">
      <c r="A43" s="11">
        <f>Data!A43</f>
        <v/>
      </c>
      <c r="B43" s="12">
        <f>Data!C43+Inputs!$C$6*B42</f>
        <v/>
      </c>
      <c r="C43" s="12">
        <f>Data!D43+Inputs!$C$7*C42</f>
        <v/>
      </c>
      <c r="D43" s="12">
        <f>Data!E43+Inputs!$C$8*D42</f>
        <v/>
      </c>
      <c r="E43">
        <f>Data!G43</f>
        <v/>
      </c>
      <c r="F43">
        <f>Data!H43</f>
        <v/>
      </c>
      <c r="G43">
        <f>Data!I43</f>
        <v/>
      </c>
      <c r="H43">
        <f>Data!F43</f>
        <v/>
      </c>
      <c r="I43" s="13">
        <f>B43/(B43+Inputs!$F$6)</f>
        <v/>
      </c>
      <c r="J43" s="13">
        <f>C43/(C43+Inputs!$F$7)</f>
        <v/>
      </c>
      <c r="K43" s="13">
        <f>D43/(D43+Inputs!$F$8)</f>
        <v/>
      </c>
    </row>
    <row r="44">
      <c r="A44" s="11">
        <f>Data!A44</f>
        <v/>
      </c>
      <c r="B44" s="12">
        <f>Data!C44+Inputs!$C$6*B43</f>
        <v/>
      </c>
      <c r="C44" s="12">
        <f>Data!D44+Inputs!$C$7*C43</f>
        <v/>
      </c>
      <c r="D44" s="12">
        <f>Data!E44+Inputs!$C$8*D43</f>
        <v/>
      </c>
      <c r="E44">
        <f>Data!G44</f>
        <v/>
      </c>
      <c r="F44">
        <f>Data!H44</f>
        <v/>
      </c>
      <c r="G44">
        <f>Data!I44</f>
        <v/>
      </c>
      <c r="H44">
        <f>Data!F44</f>
        <v/>
      </c>
      <c r="I44" s="13">
        <f>B44/(B44+Inputs!$F$6)</f>
        <v/>
      </c>
      <c r="J44" s="13">
        <f>C44/(C44+Inputs!$F$7)</f>
        <v/>
      </c>
      <c r="K44" s="13">
        <f>D44/(D44+Inputs!$F$8)</f>
        <v/>
      </c>
    </row>
    <row r="45">
      <c r="A45" s="11">
        <f>Data!A45</f>
        <v/>
      </c>
      <c r="B45" s="12">
        <f>Data!C45+Inputs!$C$6*B44</f>
        <v/>
      </c>
      <c r="C45" s="12">
        <f>Data!D45+Inputs!$C$7*C44</f>
        <v/>
      </c>
      <c r="D45" s="12">
        <f>Data!E45+Inputs!$C$8*D44</f>
        <v/>
      </c>
      <c r="E45">
        <f>Data!G45</f>
        <v/>
      </c>
      <c r="F45">
        <f>Data!H45</f>
        <v/>
      </c>
      <c r="G45">
        <f>Data!I45</f>
        <v/>
      </c>
      <c r="H45">
        <f>Data!F45</f>
        <v/>
      </c>
      <c r="I45" s="13">
        <f>B45/(B45+Inputs!$F$6)</f>
        <v/>
      </c>
      <c r="J45" s="13">
        <f>C45/(C45+Inputs!$F$7)</f>
        <v/>
      </c>
      <c r="K45" s="13">
        <f>D45/(D45+Inputs!$F$8)</f>
        <v/>
      </c>
    </row>
    <row r="46">
      <c r="A46" s="11">
        <f>Data!A46</f>
        <v/>
      </c>
      <c r="B46" s="12">
        <f>Data!C46+Inputs!$C$6*B45</f>
        <v/>
      </c>
      <c r="C46" s="12">
        <f>Data!D46+Inputs!$C$7*C45</f>
        <v/>
      </c>
      <c r="D46" s="12">
        <f>Data!E46+Inputs!$C$8*D45</f>
        <v/>
      </c>
      <c r="E46">
        <f>Data!G46</f>
        <v/>
      </c>
      <c r="F46">
        <f>Data!H46</f>
        <v/>
      </c>
      <c r="G46">
        <f>Data!I46</f>
        <v/>
      </c>
      <c r="H46">
        <f>Data!F46</f>
        <v/>
      </c>
      <c r="I46" s="13">
        <f>B46/(B46+Inputs!$F$6)</f>
        <v/>
      </c>
      <c r="J46" s="13">
        <f>C46/(C46+Inputs!$F$7)</f>
        <v/>
      </c>
      <c r="K46" s="13">
        <f>D46/(D46+Inputs!$F$8)</f>
        <v/>
      </c>
    </row>
    <row r="47">
      <c r="A47" s="11">
        <f>Data!A47</f>
        <v/>
      </c>
      <c r="B47" s="12">
        <f>Data!C47+Inputs!$C$6*B46</f>
        <v/>
      </c>
      <c r="C47" s="12">
        <f>Data!D47+Inputs!$C$7*C46</f>
        <v/>
      </c>
      <c r="D47" s="12">
        <f>Data!E47+Inputs!$C$8*D46</f>
        <v/>
      </c>
      <c r="E47">
        <f>Data!G47</f>
        <v/>
      </c>
      <c r="F47">
        <f>Data!H47</f>
        <v/>
      </c>
      <c r="G47">
        <f>Data!I47</f>
        <v/>
      </c>
      <c r="H47">
        <f>Data!F47</f>
        <v/>
      </c>
      <c r="I47" s="13">
        <f>B47/(B47+Inputs!$F$6)</f>
        <v/>
      </c>
      <c r="J47" s="13">
        <f>C47/(C47+Inputs!$F$7)</f>
        <v/>
      </c>
      <c r="K47" s="13">
        <f>D47/(D47+Inputs!$F$8)</f>
        <v/>
      </c>
    </row>
    <row r="48">
      <c r="A48" s="11">
        <f>Data!A48</f>
        <v/>
      </c>
      <c r="B48" s="12">
        <f>Data!C48+Inputs!$C$6*B47</f>
        <v/>
      </c>
      <c r="C48" s="12">
        <f>Data!D48+Inputs!$C$7*C47</f>
        <v/>
      </c>
      <c r="D48" s="12">
        <f>Data!E48+Inputs!$C$8*D47</f>
        <v/>
      </c>
      <c r="E48">
        <f>Data!G48</f>
        <v/>
      </c>
      <c r="F48">
        <f>Data!H48</f>
        <v/>
      </c>
      <c r="G48">
        <f>Data!I48</f>
        <v/>
      </c>
      <c r="H48">
        <f>Data!F48</f>
        <v/>
      </c>
      <c r="I48" s="13">
        <f>B48/(B48+Inputs!$F$6)</f>
        <v/>
      </c>
      <c r="J48" s="13">
        <f>C48/(C48+Inputs!$F$7)</f>
        <v/>
      </c>
      <c r="K48" s="13">
        <f>D48/(D48+Inputs!$F$8)</f>
        <v/>
      </c>
    </row>
    <row r="49">
      <c r="A49" s="11">
        <f>Data!A49</f>
        <v/>
      </c>
      <c r="B49" s="12">
        <f>Data!C49+Inputs!$C$6*B48</f>
        <v/>
      </c>
      <c r="C49" s="12">
        <f>Data!D49+Inputs!$C$7*C48</f>
        <v/>
      </c>
      <c r="D49" s="12">
        <f>Data!E49+Inputs!$C$8*D48</f>
        <v/>
      </c>
      <c r="E49">
        <f>Data!G49</f>
        <v/>
      </c>
      <c r="F49">
        <f>Data!H49</f>
        <v/>
      </c>
      <c r="G49">
        <f>Data!I49</f>
        <v/>
      </c>
      <c r="H49">
        <f>Data!F49</f>
        <v/>
      </c>
      <c r="I49" s="13">
        <f>B49/(B49+Inputs!$F$6)</f>
        <v/>
      </c>
      <c r="J49" s="13">
        <f>C49/(C49+Inputs!$F$7)</f>
        <v/>
      </c>
      <c r="K49" s="13">
        <f>D49/(D49+Inputs!$F$8)</f>
        <v/>
      </c>
    </row>
    <row r="50">
      <c r="A50" s="11">
        <f>Data!A50</f>
        <v/>
      </c>
      <c r="B50" s="12">
        <f>Data!C50+Inputs!$C$6*B49</f>
        <v/>
      </c>
      <c r="C50" s="12">
        <f>Data!D50+Inputs!$C$7*C49</f>
        <v/>
      </c>
      <c r="D50" s="12">
        <f>Data!E50+Inputs!$C$8*D49</f>
        <v/>
      </c>
      <c r="E50">
        <f>Data!G50</f>
        <v/>
      </c>
      <c r="F50">
        <f>Data!H50</f>
        <v/>
      </c>
      <c r="G50">
        <f>Data!I50</f>
        <v/>
      </c>
      <c r="H50">
        <f>Data!F50</f>
        <v/>
      </c>
      <c r="I50" s="13">
        <f>B50/(B50+Inputs!$F$6)</f>
        <v/>
      </c>
      <c r="J50" s="13">
        <f>C50/(C50+Inputs!$F$7)</f>
        <v/>
      </c>
      <c r="K50" s="13">
        <f>D50/(D50+Inputs!$F$8)</f>
        <v/>
      </c>
    </row>
    <row r="51">
      <c r="A51" s="11">
        <f>Data!A51</f>
        <v/>
      </c>
      <c r="B51" s="12">
        <f>Data!C51+Inputs!$C$6*B50</f>
        <v/>
      </c>
      <c r="C51" s="12">
        <f>Data!D51+Inputs!$C$7*C50</f>
        <v/>
      </c>
      <c r="D51" s="12">
        <f>Data!E51+Inputs!$C$8*D50</f>
        <v/>
      </c>
      <c r="E51">
        <f>Data!G51</f>
        <v/>
      </c>
      <c r="F51">
        <f>Data!H51</f>
        <v/>
      </c>
      <c r="G51">
        <f>Data!I51</f>
        <v/>
      </c>
      <c r="H51">
        <f>Data!F51</f>
        <v/>
      </c>
      <c r="I51" s="13">
        <f>B51/(B51+Inputs!$F$6)</f>
        <v/>
      </c>
      <c r="J51" s="13">
        <f>C51/(C51+Inputs!$F$7)</f>
        <v/>
      </c>
      <c r="K51" s="13">
        <f>D51/(D51+Inputs!$F$8)</f>
        <v/>
      </c>
    </row>
    <row r="52">
      <c r="A52" s="11">
        <f>Data!A52</f>
        <v/>
      </c>
      <c r="B52" s="12">
        <f>Data!C52+Inputs!$C$6*B51</f>
        <v/>
      </c>
      <c r="C52" s="12">
        <f>Data!D52+Inputs!$C$7*C51</f>
        <v/>
      </c>
      <c r="D52" s="12">
        <f>Data!E52+Inputs!$C$8*D51</f>
        <v/>
      </c>
      <c r="E52">
        <f>Data!G52</f>
        <v/>
      </c>
      <c r="F52">
        <f>Data!H52</f>
        <v/>
      </c>
      <c r="G52">
        <f>Data!I52</f>
        <v/>
      </c>
      <c r="H52">
        <f>Data!F52</f>
        <v/>
      </c>
      <c r="I52" s="13">
        <f>B52/(B52+Inputs!$F$6)</f>
        <v/>
      </c>
      <c r="J52" s="13">
        <f>C52/(C52+Inputs!$F$7)</f>
        <v/>
      </c>
      <c r="K52" s="13">
        <f>D52/(D52+Inputs!$F$8)</f>
        <v/>
      </c>
    </row>
    <row r="53">
      <c r="A53" s="11">
        <f>Data!A53</f>
        <v/>
      </c>
      <c r="B53" s="12">
        <f>Data!C53+Inputs!$C$6*B52</f>
        <v/>
      </c>
      <c r="C53" s="12">
        <f>Data!D53+Inputs!$C$7*C52</f>
        <v/>
      </c>
      <c r="D53" s="12">
        <f>Data!E53+Inputs!$C$8*D52</f>
        <v/>
      </c>
      <c r="E53">
        <f>Data!G53</f>
        <v/>
      </c>
      <c r="F53">
        <f>Data!H53</f>
        <v/>
      </c>
      <c r="G53">
        <f>Data!I53</f>
        <v/>
      </c>
      <c r="H53">
        <f>Data!F53</f>
        <v/>
      </c>
      <c r="I53" s="13">
        <f>B53/(B53+Inputs!$F$6)</f>
        <v/>
      </c>
      <c r="J53" s="13">
        <f>C53/(C53+Inputs!$F$7)</f>
        <v/>
      </c>
      <c r="K53" s="13">
        <f>D53/(D53+Inputs!$F$8)</f>
        <v/>
      </c>
    </row>
    <row r="54">
      <c r="A54" s="11">
        <f>Data!A54</f>
        <v/>
      </c>
      <c r="B54" s="12">
        <f>Data!C54+Inputs!$C$6*B53</f>
        <v/>
      </c>
      <c r="C54" s="12">
        <f>Data!D54+Inputs!$C$7*C53</f>
        <v/>
      </c>
      <c r="D54" s="12">
        <f>Data!E54+Inputs!$C$8*D53</f>
        <v/>
      </c>
      <c r="E54">
        <f>Data!G54</f>
        <v/>
      </c>
      <c r="F54">
        <f>Data!H54</f>
        <v/>
      </c>
      <c r="G54">
        <f>Data!I54</f>
        <v/>
      </c>
      <c r="H54">
        <f>Data!F54</f>
        <v/>
      </c>
      <c r="I54" s="13">
        <f>B54/(B54+Inputs!$F$6)</f>
        <v/>
      </c>
      <c r="J54" s="13">
        <f>C54/(C54+Inputs!$F$7)</f>
        <v/>
      </c>
      <c r="K54" s="13">
        <f>D54/(D54+Inputs!$F$8)</f>
        <v/>
      </c>
    </row>
    <row r="55">
      <c r="A55" s="11">
        <f>Data!A55</f>
        <v/>
      </c>
      <c r="B55" s="12">
        <f>Data!C55+Inputs!$C$6*B54</f>
        <v/>
      </c>
      <c r="C55" s="12">
        <f>Data!D55+Inputs!$C$7*C54</f>
        <v/>
      </c>
      <c r="D55" s="12">
        <f>Data!E55+Inputs!$C$8*D54</f>
        <v/>
      </c>
      <c r="E55">
        <f>Data!G55</f>
        <v/>
      </c>
      <c r="F55">
        <f>Data!H55</f>
        <v/>
      </c>
      <c r="G55">
        <f>Data!I55</f>
        <v/>
      </c>
      <c r="H55">
        <f>Data!F55</f>
        <v/>
      </c>
      <c r="I55" s="13">
        <f>B55/(B55+Inputs!$F$6)</f>
        <v/>
      </c>
      <c r="J55" s="13">
        <f>C55/(C55+Inputs!$F$7)</f>
        <v/>
      </c>
      <c r="K55" s="13">
        <f>D55/(D55+Inputs!$F$8)</f>
        <v/>
      </c>
    </row>
    <row r="56">
      <c r="A56" s="11">
        <f>Data!A56</f>
        <v/>
      </c>
      <c r="B56" s="12">
        <f>Data!C56+Inputs!$C$6*B55</f>
        <v/>
      </c>
      <c r="C56" s="12">
        <f>Data!D56+Inputs!$C$7*C55</f>
        <v/>
      </c>
      <c r="D56" s="12">
        <f>Data!E56+Inputs!$C$8*D55</f>
        <v/>
      </c>
      <c r="E56">
        <f>Data!G56</f>
        <v/>
      </c>
      <c r="F56">
        <f>Data!H56</f>
        <v/>
      </c>
      <c r="G56">
        <f>Data!I56</f>
        <v/>
      </c>
      <c r="H56">
        <f>Data!F56</f>
        <v/>
      </c>
      <c r="I56" s="13">
        <f>B56/(B56+Inputs!$F$6)</f>
        <v/>
      </c>
      <c r="J56" s="13">
        <f>C56/(C56+Inputs!$F$7)</f>
        <v/>
      </c>
      <c r="K56" s="13">
        <f>D56/(D56+Inputs!$F$8)</f>
        <v/>
      </c>
    </row>
    <row r="57">
      <c r="A57" s="11">
        <f>Data!A57</f>
        <v/>
      </c>
      <c r="B57" s="12">
        <f>Data!C57+Inputs!$C$6*B56</f>
        <v/>
      </c>
      <c r="C57" s="12">
        <f>Data!D57+Inputs!$C$7*C56</f>
        <v/>
      </c>
      <c r="D57" s="12">
        <f>Data!E57+Inputs!$C$8*D56</f>
        <v/>
      </c>
      <c r="E57">
        <f>Data!G57</f>
        <v/>
      </c>
      <c r="F57">
        <f>Data!H57</f>
        <v/>
      </c>
      <c r="G57">
        <f>Data!I57</f>
        <v/>
      </c>
      <c r="H57">
        <f>Data!F57</f>
        <v/>
      </c>
      <c r="I57" s="13">
        <f>B57/(B57+Inputs!$F$6)</f>
        <v/>
      </c>
      <c r="J57" s="13">
        <f>C57/(C57+Inputs!$F$7)</f>
        <v/>
      </c>
      <c r="K57" s="13">
        <f>D57/(D57+Inputs!$F$8)</f>
        <v/>
      </c>
    </row>
    <row r="58">
      <c r="A58" s="11">
        <f>Data!A58</f>
        <v/>
      </c>
      <c r="B58" s="12">
        <f>Data!C58+Inputs!$C$6*B57</f>
        <v/>
      </c>
      <c r="C58" s="12">
        <f>Data!D58+Inputs!$C$7*C57</f>
        <v/>
      </c>
      <c r="D58" s="12">
        <f>Data!E58+Inputs!$C$8*D57</f>
        <v/>
      </c>
      <c r="E58">
        <f>Data!G58</f>
        <v/>
      </c>
      <c r="F58">
        <f>Data!H58</f>
        <v/>
      </c>
      <c r="G58">
        <f>Data!I58</f>
        <v/>
      </c>
      <c r="H58">
        <f>Data!F58</f>
        <v/>
      </c>
      <c r="I58" s="13">
        <f>B58/(B58+Inputs!$F$6)</f>
        <v/>
      </c>
      <c r="J58" s="13">
        <f>C58/(C58+Inputs!$F$7)</f>
        <v/>
      </c>
      <c r="K58" s="13">
        <f>D58/(D58+Inputs!$F$8)</f>
        <v/>
      </c>
    </row>
    <row r="59">
      <c r="A59" s="11">
        <f>Data!A59</f>
        <v/>
      </c>
      <c r="B59" s="12">
        <f>Data!C59+Inputs!$C$6*B58</f>
        <v/>
      </c>
      <c r="C59" s="12">
        <f>Data!D59+Inputs!$C$7*C58</f>
        <v/>
      </c>
      <c r="D59" s="12">
        <f>Data!E59+Inputs!$C$8*D58</f>
        <v/>
      </c>
      <c r="E59">
        <f>Data!G59</f>
        <v/>
      </c>
      <c r="F59">
        <f>Data!H59</f>
        <v/>
      </c>
      <c r="G59">
        <f>Data!I59</f>
        <v/>
      </c>
      <c r="H59">
        <f>Data!F59</f>
        <v/>
      </c>
      <c r="I59" s="13">
        <f>B59/(B59+Inputs!$F$6)</f>
        <v/>
      </c>
      <c r="J59" s="13">
        <f>C59/(C59+Inputs!$F$7)</f>
        <v/>
      </c>
      <c r="K59" s="13">
        <f>D59/(D59+Inputs!$F$8)</f>
        <v/>
      </c>
    </row>
    <row r="60">
      <c r="A60" s="11">
        <f>Data!A60</f>
        <v/>
      </c>
      <c r="B60" s="12">
        <f>Data!C60+Inputs!$C$6*B59</f>
        <v/>
      </c>
      <c r="C60" s="12">
        <f>Data!D60+Inputs!$C$7*C59</f>
        <v/>
      </c>
      <c r="D60" s="12">
        <f>Data!E60+Inputs!$C$8*D59</f>
        <v/>
      </c>
      <c r="E60">
        <f>Data!G60</f>
        <v/>
      </c>
      <c r="F60">
        <f>Data!H60</f>
        <v/>
      </c>
      <c r="G60">
        <f>Data!I60</f>
        <v/>
      </c>
      <c r="H60">
        <f>Data!F60</f>
        <v/>
      </c>
      <c r="I60" s="13">
        <f>B60/(B60+Inputs!$F$6)</f>
        <v/>
      </c>
      <c r="J60" s="13">
        <f>C60/(C60+Inputs!$F$7)</f>
        <v/>
      </c>
      <c r="K60" s="13">
        <f>D60/(D60+Inputs!$F$8)</f>
        <v/>
      </c>
    </row>
    <row r="61">
      <c r="A61" s="11">
        <f>Data!A61</f>
        <v/>
      </c>
      <c r="B61" s="12">
        <f>Data!C61+Inputs!$C$6*B60</f>
        <v/>
      </c>
      <c r="C61" s="12">
        <f>Data!D61+Inputs!$C$7*C60</f>
        <v/>
      </c>
      <c r="D61" s="12">
        <f>Data!E61+Inputs!$C$8*D60</f>
        <v/>
      </c>
      <c r="E61">
        <f>Data!G61</f>
        <v/>
      </c>
      <c r="F61">
        <f>Data!H61</f>
        <v/>
      </c>
      <c r="G61">
        <f>Data!I61</f>
        <v/>
      </c>
      <c r="H61">
        <f>Data!F61</f>
        <v/>
      </c>
      <c r="I61" s="13">
        <f>B61/(B61+Inputs!$F$6)</f>
        <v/>
      </c>
      <c r="J61" s="13">
        <f>C61/(C61+Inputs!$F$7)</f>
        <v/>
      </c>
      <c r="K61" s="13">
        <f>D61/(D61+Inputs!$F$8)</f>
        <v/>
      </c>
    </row>
    <row r="62">
      <c r="A62" s="11">
        <f>Data!A62</f>
        <v/>
      </c>
      <c r="B62" s="12">
        <f>Data!C62+Inputs!$C$6*B61</f>
        <v/>
      </c>
      <c r="C62" s="12">
        <f>Data!D62+Inputs!$C$7*C61</f>
        <v/>
      </c>
      <c r="D62" s="12">
        <f>Data!E62+Inputs!$C$8*D61</f>
        <v/>
      </c>
      <c r="E62">
        <f>Data!G62</f>
        <v/>
      </c>
      <c r="F62">
        <f>Data!H62</f>
        <v/>
      </c>
      <c r="G62">
        <f>Data!I62</f>
        <v/>
      </c>
      <c r="H62">
        <f>Data!F62</f>
        <v/>
      </c>
      <c r="I62" s="13">
        <f>B62/(B62+Inputs!$F$6)</f>
        <v/>
      </c>
      <c r="J62" s="13">
        <f>C62/(C62+Inputs!$F$7)</f>
        <v/>
      </c>
      <c r="K62" s="13">
        <f>D62/(D62+Inputs!$F$8)</f>
        <v/>
      </c>
    </row>
    <row r="63">
      <c r="A63" s="11">
        <f>Data!A63</f>
        <v/>
      </c>
      <c r="B63" s="12">
        <f>Data!C63+Inputs!$C$6*B62</f>
        <v/>
      </c>
      <c r="C63" s="12">
        <f>Data!D63+Inputs!$C$7*C62</f>
        <v/>
      </c>
      <c r="D63" s="12">
        <f>Data!E63+Inputs!$C$8*D62</f>
        <v/>
      </c>
      <c r="E63">
        <f>Data!G63</f>
        <v/>
      </c>
      <c r="F63">
        <f>Data!H63</f>
        <v/>
      </c>
      <c r="G63">
        <f>Data!I63</f>
        <v/>
      </c>
      <c r="H63">
        <f>Data!F63</f>
        <v/>
      </c>
      <c r="I63" s="13">
        <f>B63/(B63+Inputs!$F$6)</f>
        <v/>
      </c>
      <c r="J63" s="13">
        <f>C63/(C63+Inputs!$F$7)</f>
        <v/>
      </c>
      <c r="K63" s="13">
        <f>D63/(D63+Inputs!$F$8)</f>
        <v/>
      </c>
    </row>
    <row r="64">
      <c r="A64" s="11">
        <f>Data!A64</f>
        <v/>
      </c>
      <c r="B64" s="12">
        <f>Data!C64+Inputs!$C$6*B63</f>
        <v/>
      </c>
      <c r="C64" s="12">
        <f>Data!D64+Inputs!$C$7*C63</f>
        <v/>
      </c>
      <c r="D64" s="12">
        <f>Data!E64+Inputs!$C$8*D63</f>
        <v/>
      </c>
      <c r="E64">
        <f>Data!G64</f>
        <v/>
      </c>
      <c r="F64">
        <f>Data!H64</f>
        <v/>
      </c>
      <c r="G64">
        <f>Data!I64</f>
        <v/>
      </c>
      <c r="H64">
        <f>Data!F64</f>
        <v/>
      </c>
      <c r="I64" s="13">
        <f>B64/(B64+Inputs!$F$6)</f>
        <v/>
      </c>
      <c r="J64" s="13">
        <f>C64/(C64+Inputs!$F$7)</f>
        <v/>
      </c>
      <c r="K64" s="13">
        <f>D64/(D64+Inputs!$F$8)</f>
        <v/>
      </c>
    </row>
    <row r="65">
      <c r="A65" s="11">
        <f>Data!A65</f>
        <v/>
      </c>
      <c r="B65" s="12">
        <f>Data!C65+Inputs!$C$6*B64</f>
        <v/>
      </c>
      <c r="C65" s="12">
        <f>Data!D65+Inputs!$C$7*C64</f>
        <v/>
      </c>
      <c r="D65" s="12">
        <f>Data!E65+Inputs!$C$8*D64</f>
        <v/>
      </c>
      <c r="E65">
        <f>Data!G65</f>
        <v/>
      </c>
      <c r="F65">
        <f>Data!H65</f>
        <v/>
      </c>
      <c r="G65">
        <f>Data!I65</f>
        <v/>
      </c>
      <c r="H65">
        <f>Data!F65</f>
        <v/>
      </c>
      <c r="I65" s="13">
        <f>B65/(B65+Inputs!$F$6)</f>
        <v/>
      </c>
      <c r="J65" s="13">
        <f>C65/(C65+Inputs!$F$7)</f>
        <v/>
      </c>
      <c r="K65" s="13">
        <f>D65/(D65+Inputs!$F$8)</f>
        <v/>
      </c>
    </row>
    <row r="66">
      <c r="A66" s="11">
        <f>Data!A66</f>
        <v/>
      </c>
      <c r="B66" s="12">
        <f>Data!C66+Inputs!$C$6*B65</f>
        <v/>
      </c>
      <c r="C66" s="12">
        <f>Data!D66+Inputs!$C$7*C65</f>
        <v/>
      </c>
      <c r="D66" s="12">
        <f>Data!E66+Inputs!$C$8*D65</f>
        <v/>
      </c>
      <c r="E66">
        <f>Data!G66</f>
        <v/>
      </c>
      <c r="F66">
        <f>Data!H66</f>
        <v/>
      </c>
      <c r="G66">
        <f>Data!I66</f>
        <v/>
      </c>
      <c r="H66">
        <f>Data!F66</f>
        <v/>
      </c>
      <c r="I66" s="13">
        <f>B66/(B66+Inputs!$F$6)</f>
        <v/>
      </c>
      <c r="J66" s="13">
        <f>C66/(C66+Inputs!$F$7)</f>
        <v/>
      </c>
      <c r="K66" s="13">
        <f>D66/(D66+Inputs!$F$8)</f>
        <v/>
      </c>
    </row>
    <row r="67">
      <c r="A67" s="11">
        <f>Data!A67</f>
        <v/>
      </c>
      <c r="B67" s="12">
        <f>Data!C67+Inputs!$C$6*B66</f>
        <v/>
      </c>
      <c r="C67" s="12">
        <f>Data!D67+Inputs!$C$7*C66</f>
        <v/>
      </c>
      <c r="D67" s="12">
        <f>Data!E67+Inputs!$C$8*D66</f>
        <v/>
      </c>
      <c r="E67">
        <f>Data!G67</f>
        <v/>
      </c>
      <c r="F67">
        <f>Data!H67</f>
        <v/>
      </c>
      <c r="G67">
        <f>Data!I67</f>
        <v/>
      </c>
      <c r="H67">
        <f>Data!F67</f>
        <v/>
      </c>
      <c r="I67" s="13">
        <f>B67/(B67+Inputs!$F$6)</f>
        <v/>
      </c>
      <c r="J67" s="13">
        <f>C67/(C67+Inputs!$F$7)</f>
        <v/>
      </c>
      <c r="K67" s="13">
        <f>D67/(D67+Inputs!$F$8)</f>
        <v/>
      </c>
    </row>
    <row r="68">
      <c r="A68" s="11">
        <f>Data!A68</f>
        <v/>
      </c>
      <c r="B68" s="12">
        <f>Data!C68+Inputs!$C$6*B67</f>
        <v/>
      </c>
      <c r="C68" s="12">
        <f>Data!D68+Inputs!$C$7*C67</f>
        <v/>
      </c>
      <c r="D68" s="12">
        <f>Data!E68+Inputs!$C$8*D67</f>
        <v/>
      </c>
      <c r="E68">
        <f>Data!G68</f>
        <v/>
      </c>
      <c r="F68">
        <f>Data!H68</f>
        <v/>
      </c>
      <c r="G68">
        <f>Data!I68</f>
        <v/>
      </c>
      <c r="H68">
        <f>Data!F68</f>
        <v/>
      </c>
      <c r="I68" s="13">
        <f>B68/(B68+Inputs!$F$6)</f>
        <v/>
      </c>
      <c r="J68" s="13">
        <f>C68/(C68+Inputs!$F$7)</f>
        <v/>
      </c>
      <c r="K68" s="13">
        <f>D68/(D68+Inputs!$F$8)</f>
        <v/>
      </c>
    </row>
    <row r="69">
      <c r="A69" s="11">
        <f>Data!A69</f>
        <v/>
      </c>
      <c r="B69" s="12">
        <f>Data!C69+Inputs!$C$6*B68</f>
        <v/>
      </c>
      <c r="C69" s="12">
        <f>Data!D69+Inputs!$C$7*C68</f>
        <v/>
      </c>
      <c r="D69" s="12">
        <f>Data!E69+Inputs!$C$8*D68</f>
        <v/>
      </c>
      <c r="E69">
        <f>Data!G69</f>
        <v/>
      </c>
      <c r="F69">
        <f>Data!H69</f>
        <v/>
      </c>
      <c r="G69">
        <f>Data!I69</f>
        <v/>
      </c>
      <c r="H69">
        <f>Data!F69</f>
        <v/>
      </c>
      <c r="I69" s="13">
        <f>B69/(B69+Inputs!$F$6)</f>
        <v/>
      </c>
      <c r="J69" s="13">
        <f>C69/(C69+Inputs!$F$7)</f>
        <v/>
      </c>
      <c r="K69" s="13">
        <f>D69/(D69+Inputs!$F$8)</f>
        <v/>
      </c>
    </row>
    <row r="70">
      <c r="A70" s="11">
        <f>Data!A70</f>
        <v/>
      </c>
      <c r="B70" s="12">
        <f>Data!C70+Inputs!$C$6*B69</f>
        <v/>
      </c>
      <c r="C70" s="12">
        <f>Data!D70+Inputs!$C$7*C69</f>
        <v/>
      </c>
      <c r="D70" s="12">
        <f>Data!E70+Inputs!$C$8*D69</f>
        <v/>
      </c>
      <c r="E70">
        <f>Data!G70</f>
        <v/>
      </c>
      <c r="F70">
        <f>Data!H70</f>
        <v/>
      </c>
      <c r="G70">
        <f>Data!I70</f>
        <v/>
      </c>
      <c r="H70">
        <f>Data!F70</f>
        <v/>
      </c>
      <c r="I70" s="13">
        <f>B70/(B70+Inputs!$F$6)</f>
        <v/>
      </c>
      <c r="J70" s="13">
        <f>C70/(C70+Inputs!$F$7)</f>
        <v/>
      </c>
      <c r="K70" s="13">
        <f>D70/(D70+Inputs!$F$8)</f>
        <v/>
      </c>
    </row>
    <row r="71">
      <c r="A71" s="11">
        <f>Data!A71</f>
        <v/>
      </c>
      <c r="B71" s="12">
        <f>Data!C71+Inputs!$C$6*B70</f>
        <v/>
      </c>
      <c r="C71" s="12">
        <f>Data!D71+Inputs!$C$7*C70</f>
        <v/>
      </c>
      <c r="D71" s="12">
        <f>Data!E71+Inputs!$C$8*D70</f>
        <v/>
      </c>
      <c r="E71">
        <f>Data!G71</f>
        <v/>
      </c>
      <c r="F71">
        <f>Data!H71</f>
        <v/>
      </c>
      <c r="G71">
        <f>Data!I71</f>
        <v/>
      </c>
      <c r="H71">
        <f>Data!F71</f>
        <v/>
      </c>
      <c r="I71" s="13">
        <f>B71/(B71+Inputs!$F$6)</f>
        <v/>
      </c>
      <c r="J71" s="13">
        <f>C71/(C71+Inputs!$F$7)</f>
        <v/>
      </c>
      <c r="K71" s="13">
        <f>D71/(D71+Inputs!$F$8)</f>
        <v/>
      </c>
    </row>
    <row r="72">
      <c r="A72" s="11">
        <f>Data!A72</f>
        <v/>
      </c>
      <c r="B72" s="12">
        <f>Data!C72+Inputs!$C$6*B71</f>
        <v/>
      </c>
      <c r="C72" s="12">
        <f>Data!D72+Inputs!$C$7*C71</f>
        <v/>
      </c>
      <c r="D72" s="12">
        <f>Data!E72+Inputs!$C$8*D71</f>
        <v/>
      </c>
      <c r="E72">
        <f>Data!G72</f>
        <v/>
      </c>
      <c r="F72">
        <f>Data!H72</f>
        <v/>
      </c>
      <c r="G72">
        <f>Data!I72</f>
        <v/>
      </c>
      <c r="H72">
        <f>Data!F72</f>
        <v/>
      </c>
      <c r="I72" s="13">
        <f>B72/(B72+Inputs!$F$6)</f>
        <v/>
      </c>
      <c r="J72" s="13">
        <f>C72/(C72+Inputs!$F$7)</f>
        <v/>
      </c>
      <c r="K72" s="13">
        <f>D72/(D72+Inputs!$F$8)</f>
        <v/>
      </c>
    </row>
    <row r="73">
      <c r="A73" s="11">
        <f>Data!A73</f>
        <v/>
      </c>
      <c r="B73" s="12">
        <f>Data!C73+Inputs!$C$6*B72</f>
        <v/>
      </c>
      <c r="C73" s="12">
        <f>Data!D73+Inputs!$C$7*C72</f>
        <v/>
      </c>
      <c r="D73" s="12">
        <f>Data!E73+Inputs!$C$8*D72</f>
        <v/>
      </c>
      <c r="E73">
        <f>Data!G73</f>
        <v/>
      </c>
      <c r="F73">
        <f>Data!H73</f>
        <v/>
      </c>
      <c r="G73">
        <f>Data!I73</f>
        <v/>
      </c>
      <c r="H73">
        <f>Data!F73</f>
        <v/>
      </c>
      <c r="I73" s="13">
        <f>B73/(B73+Inputs!$F$6)</f>
        <v/>
      </c>
      <c r="J73" s="13">
        <f>C73/(C73+Inputs!$F$7)</f>
        <v/>
      </c>
      <c r="K73" s="13">
        <f>D73/(D73+Inputs!$F$8)</f>
        <v/>
      </c>
    </row>
    <row r="74">
      <c r="A74" s="11">
        <f>Data!A74</f>
        <v/>
      </c>
      <c r="B74" s="12">
        <f>Data!C74+Inputs!$C$6*B73</f>
        <v/>
      </c>
      <c r="C74" s="12">
        <f>Data!D74+Inputs!$C$7*C73</f>
        <v/>
      </c>
      <c r="D74" s="12">
        <f>Data!E74+Inputs!$C$8*D73</f>
        <v/>
      </c>
      <c r="E74">
        <f>Data!G74</f>
        <v/>
      </c>
      <c r="F74">
        <f>Data!H74</f>
        <v/>
      </c>
      <c r="G74">
        <f>Data!I74</f>
        <v/>
      </c>
      <c r="H74">
        <f>Data!F74</f>
        <v/>
      </c>
      <c r="I74" s="13">
        <f>B74/(B74+Inputs!$F$6)</f>
        <v/>
      </c>
      <c r="J74" s="13">
        <f>C74/(C74+Inputs!$F$7)</f>
        <v/>
      </c>
      <c r="K74" s="13">
        <f>D74/(D74+Inputs!$F$8)</f>
        <v/>
      </c>
    </row>
    <row r="75">
      <c r="A75" s="11">
        <f>Data!A75</f>
        <v/>
      </c>
      <c r="B75" s="12">
        <f>Data!C75+Inputs!$C$6*B74</f>
        <v/>
      </c>
      <c r="C75" s="12">
        <f>Data!D75+Inputs!$C$7*C74</f>
        <v/>
      </c>
      <c r="D75" s="12">
        <f>Data!E75+Inputs!$C$8*D74</f>
        <v/>
      </c>
      <c r="E75">
        <f>Data!G75</f>
        <v/>
      </c>
      <c r="F75">
        <f>Data!H75</f>
        <v/>
      </c>
      <c r="G75">
        <f>Data!I75</f>
        <v/>
      </c>
      <c r="H75">
        <f>Data!F75</f>
        <v/>
      </c>
      <c r="I75" s="13">
        <f>B75/(B75+Inputs!$F$6)</f>
        <v/>
      </c>
      <c r="J75" s="13">
        <f>C75/(C75+Inputs!$F$7)</f>
        <v/>
      </c>
      <c r="K75" s="13">
        <f>D75/(D75+Inputs!$F$8)</f>
        <v/>
      </c>
    </row>
    <row r="76">
      <c r="A76" s="11">
        <f>Data!A76</f>
        <v/>
      </c>
      <c r="B76" s="12">
        <f>Data!C76+Inputs!$C$6*B75</f>
        <v/>
      </c>
      <c r="C76" s="12">
        <f>Data!D76+Inputs!$C$7*C75</f>
        <v/>
      </c>
      <c r="D76" s="12">
        <f>Data!E76+Inputs!$C$8*D75</f>
        <v/>
      </c>
      <c r="E76">
        <f>Data!G76</f>
        <v/>
      </c>
      <c r="F76">
        <f>Data!H76</f>
        <v/>
      </c>
      <c r="G76">
        <f>Data!I76</f>
        <v/>
      </c>
      <c r="H76">
        <f>Data!F76</f>
        <v/>
      </c>
      <c r="I76" s="13">
        <f>B76/(B76+Inputs!$F$6)</f>
        <v/>
      </c>
      <c r="J76" s="13">
        <f>C76/(C76+Inputs!$F$7)</f>
        <v/>
      </c>
      <c r="K76" s="13">
        <f>D76/(D76+Inputs!$F$8)</f>
        <v/>
      </c>
    </row>
    <row r="77">
      <c r="A77" s="11">
        <f>Data!A77</f>
        <v/>
      </c>
      <c r="B77" s="12">
        <f>Data!C77+Inputs!$C$6*B76</f>
        <v/>
      </c>
      <c r="C77" s="12">
        <f>Data!D77+Inputs!$C$7*C76</f>
        <v/>
      </c>
      <c r="D77" s="12">
        <f>Data!E77+Inputs!$C$8*D76</f>
        <v/>
      </c>
      <c r="E77">
        <f>Data!G77</f>
        <v/>
      </c>
      <c r="F77">
        <f>Data!H77</f>
        <v/>
      </c>
      <c r="G77">
        <f>Data!I77</f>
        <v/>
      </c>
      <c r="H77">
        <f>Data!F77</f>
        <v/>
      </c>
      <c r="I77" s="13">
        <f>B77/(B77+Inputs!$F$6)</f>
        <v/>
      </c>
      <c r="J77" s="13">
        <f>C77/(C77+Inputs!$F$7)</f>
        <v/>
      </c>
      <c r="K77" s="13">
        <f>D77/(D77+Inputs!$F$8)</f>
        <v/>
      </c>
    </row>
    <row r="78">
      <c r="A78" s="11">
        <f>Data!A78</f>
        <v/>
      </c>
      <c r="B78" s="12">
        <f>Data!C78+Inputs!$C$6*B77</f>
        <v/>
      </c>
      <c r="C78" s="12">
        <f>Data!D78+Inputs!$C$7*C77</f>
        <v/>
      </c>
      <c r="D78" s="12">
        <f>Data!E78+Inputs!$C$8*D77</f>
        <v/>
      </c>
      <c r="E78">
        <f>Data!G78</f>
        <v/>
      </c>
      <c r="F78">
        <f>Data!H78</f>
        <v/>
      </c>
      <c r="G78">
        <f>Data!I78</f>
        <v/>
      </c>
      <c r="H78">
        <f>Data!F78</f>
        <v/>
      </c>
      <c r="I78" s="13">
        <f>B78/(B78+Inputs!$F$6)</f>
        <v/>
      </c>
      <c r="J78" s="13">
        <f>C78/(C78+Inputs!$F$7)</f>
        <v/>
      </c>
      <c r="K78" s="13">
        <f>D78/(D78+Inputs!$F$8)</f>
        <v/>
      </c>
    </row>
    <row r="79">
      <c r="A79" s="11">
        <f>Data!A79</f>
        <v/>
      </c>
      <c r="B79" s="12">
        <f>Data!C79+Inputs!$C$6*B78</f>
        <v/>
      </c>
      <c r="C79" s="12">
        <f>Data!D79+Inputs!$C$7*C78</f>
        <v/>
      </c>
      <c r="D79" s="12">
        <f>Data!E79+Inputs!$C$8*D78</f>
        <v/>
      </c>
      <c r="E79">
        <f>Data!G79</f>
        <v/>
      </c>
      <c r="F79">
        <f>Data!H79</f>
        <v/>
      </c>
      <c r="G79">
        <f>Data!I79</f>
        <v/>
      </c>
      <c r="H79">
        <f>Data!F79</f>
        <v/>
      </c>
      <c r="I79" s="13">
        <f>B79/(B79+Inputs!$F$6)</f>
        <v/>
      </c>
      <c r="J79" s="13">
        <f>C79/(C79+Inputs!$F$7)</f>
        <v/>
      </c>
      <c r="K79" s="13">
        <f>D79/(D79+Inputs!$F$8)</f>
        <v/>
      </c>
    </row>
    <row r="80">
      <c r="A80" s="11">
        <f>Data!A80</f>
        <v/>
      </c>
      <c r="B80" s="12">
        <f>Data!C80+Inputs!$C$6*B79</f>
        <v/>
      </c>
      <c r="C80" s="12">
        <f>Data!D80+Inputs!$C$7*C79</f>
        <v/>
      </c>
      <c r="D80" s="12">
        <f>Data!E80+Inputs!$C$8*D79</f>
        <v/>
      </c>
      <c r="E80">
        <f>Data!G80</f>
        <v/>
      </c>
      <c r="F80">
        <f>Data!H80</f>
        <v/>
      </c>
      <c r="G80">
        <f>Data!I80</f>
        <v/>
      </c>
      <c r="H80">
        <f>Data!F80</f>
        <v/>
      </c>
      <c r="I80" s="13">
        <f>B80/(B80+Inputs!$F$6)</f>
        <v/>
      </c>
      <c r="J80" s="13">
        <f>C80/(C80+Inputs!$F$7)</f>
        <v/>
      </c>
      <c r="K80" s="13">
        <f>D80/(D80+Inputs!$F$8)</f>
        <v/>
      </c>
    </row>
    <row r="81">
      <c r="A81" s="11">
        <f>Data!A81</f>
        <v/>
      </c>
      <c r="B81" s="12">
        <f>Data!C81+Inputs!$C$6*B80</f>
        <v/>
      </c>
      <c r="C81" s="12">
        <f>Data!D81+Inputs!$C$7*C80</f>
        <v/>
      </c>
      <c r="D81" s="12">
        <f>Data!E81+Inputs!$C$8*D80</f>
        <v/>
      </c>
      <c r="E81">
        <f>Data!G81</f>
        <v/>
      </c>
      <c r="F81">
        <f>Data!H81</f>
        <v/>
      </c>
      <c r="G81">
        <f>Data!I81</f>
        <v/>
      </c>
      <c r="H81">
        <f>Data!F81</f>
        <v/>
      </c>
      <c r="I81" s="13">
        <f>B81/(B81+Inputs!$F$6)</f>
        <v/>
      </c>
      <c r="J81" s="13">
        <f>C81/(C81+Inputs!$F$7)</f>
        <v/>
      </c>
      <c r="K81" s="13">
        <f>D81/(D81+Inputs!$F$8)</f>
        <v/>
      </c>
    </row>
    <row r="82">
      <c r="A82" s="11">
        <f>Data!A82</f>
        <v/>
      </c>
      <c r="B82" s="12">
        <f>Data!C82+Inputs!$C$6*B81</f>
        <v/>
      </c>
      <c r="C82" s="12">
        <f>Data!D82+Inputs!$C$7*C81</f>
        <v/>
      </c>
      <c r="D82" s="12">
        <f>Data!E82+Inputs!$C$8*D81</f>
        <v/>
      </c>
      <c r="E82">
        <f>Data!G82</f>
        <v/>
      </c>
      <c r="F82">
        <f>Data!H82</f>
        <v/>
      </c>
      <c r="G82">
        <f>Data!I82</f>
        <v/>
      </c>
      <c r="H82">
        <f>Data!F82</f>
        <v/>
      </c>
      <c r="I82" s="13">
        <f>B82/(B82+Inputs!$F$6)</f>
        <v/>
      </c>
      <c r="J82" s="13">
        <f>C82/(C82+Inputs!$F$7)</f>
        <v/>
      </c>
      <c r="K82" s="13">
        <f>D82/(D82+Inputs!$F$8)</f>
        <v/>
      </c>
    </row>
    <row r="83">
      <c r="A83" s="11">
        <f>Data!A83</f>
        <v/>
      </c>
      <c r="B83" s="12">
        <f>Data!C83+Inputs!$C$6*B82</f>
        <v/>
      </c>
      <c r="C83" s="12">
        <f>Data!D83+Inputs!$C$7*C82</f>
        <v/>
      </c>
      <c r="D83" s="12">
        <f>Data!E83+Inputs!$C$8*D82</f>
        <v/>
      </c>
      <c r="E83">
        <f>Data!G83</f>
        <v/>
      </c>
      <c r="F83">
        <f>Data!H83</f>
        <v/>
      </c>
      <c r="G83">
        <f>Data!I83</f>
        <v/>
      </c>
      <c r="H83">
        <f>Data!F83</f>
        <v/>
      </c>
      <c r="I83" s="13">
        <f>B83/(B83+Inputs!$F$6)</f>
        <v/>
      </c>
      <c r="J83" s="13">
        <f>C83/(C83+Inputs!$F$7)</f>
        <v/>
      </c>
      <c r="K83" s="13">
        <f>D83/(D83+Inputs!$F$8)</f>
        <v/>
      </c>
    </row>
    <row r="84">
      <c r="A84" s="11">
        <f>Data!A84</f>
        <v/>
      </c>
      <c r="B84" s="12">
        <f>Data!C84+Inputs!$C$6*B83</f>
        <v/>
      </c>
      <c r="C84" s="12">
        <f>Data!D84+Inputs!$C$7*C83</f>
        <v/>
      </c>
      <c r="D84" s="12">
        <f>Data!E84+Inputs!$C$8*D83</f>
        <v/>
      </c>
      <c r="E84">
        <f>Data!G84</f>
        <v/>
      </c>
      <c r="F84">
        <f>Data!H84</f>
        <v/>
      </c>
      <c r="G84">
        <f>Data!I84</f>
        <v/>
      </c>
      <c r="H84">
        <f>Data!F84</f>
        <v/>
      </c>
      <c r="I84" s="13">
        <f>B84/(B84+Inputs!$F$6)</f>
        <v/>
      </c>
      <c r="J84" s="13">
        <f>C84/(C84+Inputs!$F$7)</f>
        <v/>
      </c>
      <c r="K84" s="13">
        <f>D84/(D84+Inputs!$F$8)</f>
        <v/>
      </c>
    </row>
    <row r="85">
      <c r="A85" s="11">
        <f>Data!A85</f>
        <v/>
      </c>
      <c r="B85" s="12">
        <f>Data!C85+Inputs!$C$6*B84</f>
        <v/>
      </c>
      <c r="C85" s="12">
        <f>Data!D85+Inputs!$C$7*C84</f>
        <v/>
      </c>
      <c r="D85" s="12">
        <f>Data!E85+Inputs!$C$8*D84</f>
        <v/>
      </c>
      <c r="E85">
        <f>Data!G85</f>
        <v/>
      </c>
      <c r="F85">
        <f>Data!H85</f>
        <v/>
      </c>
      <c r="G85">
        <f>Data!I85</f>
        <v/>
      </c>
      <c r="H85">
        <f>Data!F85</f>
        <v/>
      </c>
      <c r="I85" s="13">
        <f>B85/(B85+Inputs!$F$6)</f>
        <v/>
      </c>
      <c r="J85" s="13">
        <f>C85/(C85+Inputs!$F$7)</f>
        <v/>
      </c>
      <c r="K85" s="13">
        <f>D85/(D85+Inputs!$F$8)</f>
        <v/>
      </c>
    </row>
    <row r="86">
      <c r="A86" s="11">
        <f>Data!A86</f>
        <v/>
      </c>
      <c r="B86" s="12">
        <f>Data!C86+Inputs!$C$6*B85</f>
        <v/>
      </c>
      <c r="C86" s="12">
        <f>Data!D86+Inputs!$C$7*C85</f>
        <v/>
      </c>
      <c r="D86" s="12">
        <f>Data!E86+Inputs!$C$8*D85</f>
        <v/>
      </c>
      <c r="E86">
        <f>Data!G86</f>
        <v/>
      </c>
      <c r="F86">
        <f>Data!H86</f>
        <v/>
      </c>
      <c r="G86">
        <f>Data!I86</f>
        <v/>
      </c>
      <c r="H86">
        <f>Data!F86</f>
        <v/>
      </c>
      <c r="I86" s="13">
        <f>B86/(B86+Inputs!$F$6)</f>
        <v/>
      </c>
      <c r="J86" s="13">
        <f>C86/(C86+Inputs!$F$7)</f>
        <v/>
      </c>
      <c r="K86" s="13">
        <f>D86/(D86+Inputs!$F$8)</f>
        <v/>
      </c>
    </row>
    <row r="87">
      <c r="A87" s="11">
        <f>Data!A87</f>
        <v/>
      </c>
      <c r="B87" s="12">
        <f>Data!C87+Inputs!$C$6*B86</f>
        <v/>
      </c>
      <c r="C87" s="12">
        <f>Data!D87+Inputs!$C$7*C86</f>
        <v/>
      </c>
      <c r="D87" s="12">
        <f>Data!E87+Inputs!$C$8*D86</f>
        <v/>
      </c>
      <c r="E87">
        <f>Data!G87</f>
        <v/>
      </c>
      <c r="F87">
        <f>Data!H87</f>
        <v/>
      </c>
      <c r="G87">
        <f>Data!I87</f>
        <v/>
      </c>
      <c r="H87">
        <f>Data!F87</f>
        <v/>
      </c>
      <c r="I87" s="13">
        <f>B87/(B87+Inputs!$F$6)</f>
        <v/>
      </c>
      <c r="J87" s="13">
        <f>C87/(C87+Inputs!$F$7)</f>
        <v/>
      </c>
      <c r="K87" s="13">
        <f>D87/(D87+Inputs!$F$8)</f>
        <v/>
      </c>
    </row>
    <row r="88">
      <c r="A88" s="11">
        <f>Data!A88</f>
        <v/>
      </c>
      <c r="B88" s="12">
        <f>Data!C88+Inputs!$C$6*B87</f>
        <v/>
      </c>
      <c r="C88" s="12">
        <f>Data!D88+Inputs!$C$7*C87</f>
        <v/>
      </c>
      <c r="D88" s="12">
        <f>Data!E88+Inputs!$C$8*D87</f>
        <v/>
      </c>
      <c r="E88">
        <f>Data!G88</f>
        <v/>
      </c>
      <c r="F88">
        <f>Data!H88</f>
        <v/>
      </c>
      <c r="G88">
        <f>Data!I88</f>
        <v/>
      </c>
      <c r="H88">
        <f>Data!F88</f>
        <v/>
      </c>
      <c r="I88" s="13">
        <f>B88/(B88+Inputs!$F$6)</f>
        <v/>
      </c>
      <c r="J88" s="13">
        <f>C88/(C88+Inputs!$F$7)</f>
        <v/>
      </c>
      <c r="K88" s="13">
        <f>D88/(D88+Inputs!$F$8)</f>
        <v/>
      </c>
    </row>
    <row r="89">
      <c r="A89" s="11">
        <f>Data!A89</f>
        <v/>
      </c>
      <c r="B89" s="12">
        <f>Data!C89+Inputs!$C$6*B88</f>
        <v/>
      </c>
      <c r="C89" s="12">
        <f>Data!D89+Inputs!$C$7*C88</f>
        <v/>
      </c>
      <c r="D89" s="12">
        <f>Data!E89+Inputs!$C$8*D88</f>
        <v/>
      </c>
      <c r="E89">
        <f>Data!G89</f>
        <v/>
      </c>
      <c r="F89">
        <f>Data!H89</f>
        <v/>
      </c>
      <c r="G89">
        <f>Data!I89</f>
        <v/>
      </c>
      <c r="H89">
        <f>Data!F89</f>
        <v/>
      </c>
      <c r="I89" s="13">
        <f>B89/(B89+Inputs!$F$6)</f>
        <v/>
      </c>
      <c r="J89" s="13">
        <f>C89/(C89+Inputs!$F$7)</f>
        <v/>
      </c>
      <c r="K89" s="13">
        <f>D89/(D89+Inputs!$F$8)</f>
        <v/>
      </c>
    </row>
    <row r="90">
      <c r="A90" s="11">
        <f>Data!A90</f>
        <v/>
      </c>
      <c r="B90" s="12">
        <f>Data!C90+Inputs!$C$6*B89</f>
        <v/>
      </c>
      <c r="C90" s="12">
        <f>Data!D90+Inputs!$C$7*C89</f>
        <v/>
      </c>
      <c r="D90" s="12">
        <f>Data!E90+Inputs!$C$8*D89</f>
        <v/>
      </c>
      <c r="E90">
        <f>Data!G90</f>
        <v/>
      </c>
      <c r="F90">
        <f>Data!H90</f>
        <v/>
      </c>
      <c r="G90">
        <f>Data!I90</f>
        <v/>
      </c>
      <c r="H90">
        <f>Data!F90</f>
        <v/>
      </c>
      <c r="I90" s="13">
        <f>B90/(B90+Inputs!$F$6)</f>
        <v/>
      </c>
      <c r="J90" s="13">
        <f>C90/(C90+Inputs!$F$7)</f>
        <v/>
      </c>
      <c r="K90" s="13">
        <f>D90/(D90+Inputs!$F$8)</f>
        <v/>
      </c>
    </row>
    <row r="91">
      <c r="A91" s="11">
        <f>Data!A91</f>
        <v/>
      </c>
      <c r="B91" s="12">
        <f>Data!C91+Inputs!$C$6*B90</f>
        <v/>
      </c>
      <c r="C91" s="12">
        <f>Data!D91+Inputs!$C$7*C90</f>
        <v/>
      </c>
      <c r="D91" s="12">
        <f>Data!E91+Inputs!$C$8*D90</f>
        <v/>
      </c>
      <c r="E91">
        <f>Data!G91</f>
        <v/>
      </c>
      <c r="F91">
        <f>Data!H91</f>
        <v/>
      </c>
      <c r="G91">
        <f>Data!I91</f>
        <v/>
      </c>
      <c r="H91">
        <f>Data!F91</f>
        <v/>
      </c>
      <c r="I91" s="13">
        <f>B91/(B91+Inputs!$F$6)</f>
        <v/>
      </c>
      <c r="J91" s="13">
        <f>C91/(C91+Inputs!$F$7)</f>
        <v/>
      </c>
      <c r="K91" s="13">
        <f>D91/(D91+Inputs!$F$8)</f>
        <v/>
      </c>
    </row>
    <row r="92">
      <c r="A92" s="11">
        <f>Data!A92</f>
        <v/>
      </c>
      <c r="B92" s="12">
        <f>Data!C92+Inputs!$C$6*B91</f>
        <v/>
      </c>
      <c r="C92" s="12">
        <f>Data!D92+Inputs!$C$7*C91</f>
        <v/>
      </c>
      <c r="D92" s="12">
        <f>Data!E92+Inputs!$C$8*D91</f>
        <v/>
      </c>
      <c r="E92">
        <f>Data!G92</f>
        <v/>
      </c>
      <c r="F92">
        <f>Data!H92</f>
        <v/>
      </c>
      <c r="G92">
        <f>Data!I92</f>
        <v/>
      </c>
      <c r="H92">
        <f>Data!F92</f>
        <v/>
      </c>
      <c r="I92" s="13">
        <f>B92/(B92+Inputs!$F$6)</f>
        <v/>
      </c>
      <c r="J92" s="13">
        <f>C92/(C92+Inputs!$F$7)</f>
        <v/>
      </c>
      <c r="K92" s="13">
        <f>D92/(D92+Inputs!$F$8)</f>
        <v/>
      </c>
    </row>
    <row r="93">
      <c r="A93" s="11">
        <f>Data!A93</f>
        <v/>
      </c>
      <c r="B93" s="12">
        <f>Data!C93+Inputs!$C$6*B92</f>
        <v/>
      </c>
      <c r="C93" s="12">
        <f>Data!D93+Inputs!$C$7*C92</f>
        <v/>
      </c>
      <c r="D93" s="12">
        <f>Data!E93+Inputs!$C$8*D92</f>
        <v/>
      </c>
      <c r="E93">
        <f>Data!G93</f>
        <v/>
      </c>
      <c r="F93">
        <f>Data!H93</f>
        <v/>
      </c>
      <c r="G93">
        <f>Data!I93</f>
        <v/>
      </c>
      <c r="H93">
        <f>Data!F93</f>
        <v/>
      </c>
      <c r="I93" s="13">
        <f>B93/(B93+Inputs!$F$6)</f>
        <v/>
      </c>
      <c r="J93" s="13">
        <f>C93/(C93+Inputs!$F$7)</f>
        <v/>
      </c>
      <c r="K93" s="13">
        <f>D93/(D93+Inputs!$F$8)</f>
        <v/>
      </c>
    </row>
    <row r="94">
      <c r="A94" s="11">
        <f>Data!A94</f>
        <v/>
      </c>
      <c r="B94" s="12">
        <f>Data!C94+Inputs!$C$6*B93</f>
        <v/>
      </c>
      <c r="C94" s="12">
        <f>Data!D94+Inputs!$C$7*C93</f>
        <v/>
      </c>
      <c r="D94" s="12">
        <f>Data!E94+Inputs!$C$8*D93</f>
        <v/>
      </c>
      <c r="E94">
        <f>Data!G94</f>
        <v/>
      </c>
      <c r="F94">
        <f>Data!H94</f>
        <v/>
      </c>
      <c r="G94">
        <f>Data!I94</f>
        <v/>
      </c>
      <c r="H94">
        <f>Data!F94</f>
        <v/>
      </c>
      <c r="I94" s="13">
        <f>B94/(B94+Inputs!$F$6)</f>
        <v/>
      </c>
      <c r="J94" s="13">
        <f>C94/(C94+Inputs!$F$7)</f>
        <v/>
      </c>
      <c r="K94" s="13">
        <f>D94/(D94+Inputs!$F$8)</f>
        <v/>
      </c>
    </row>
    <row r="95">
      <c r="A95" s="11">
        <f>Data!A95</f>
        <v/>
      </c>
      <c r="B95" s="12">
        <f>Data!C95+Inputs!$C$6*B94</f>
        <v/>
      </c>
      <c r="C95" s="12">
        <f>Data!D95+Inputs!$C$7*C94</f>
        <v/>
      </c>
      <c r="D95" s="12">
        <f>Data!E95+Inputs!$C$8*D94</f>
        <v/>
      </c>
      <c r="E95">
        <f>Data!G95</f>
        <v/>
      </c>
      <c r="F95">
        <f>Data!H95</f>
        <v/>
      </c>
      <c r="G95">
        <f>Data!I95</f>
        <v/>
      </c>
      <c r="H95">
        <f>Data!F95</f>
        <v/>
      </c>
      <c r="I95" s="13">
        <f>B95/(B95+Inputs!$F$6)</f>
        <v/>
      </c>
      <c r="J95" s="13">
        <f>C95/(C95+Inputs!$F$7)</f>
        <v/>
      </c>
      <c r="K95" s="13">
        <f>D95/(D95+Inputs!$F$8)</f>
        <v/>
      </c>
    </row>
    <row r="96">
      <c r="A96" s="11">
        <f>Data!A96</f>
        <v/>
      </c>
      <c r="B96" s="12">
        <f>Data!C96+Inputs!$C$6*B95</f>
        <v/>
      </c>
      <c r="C96" s="12">
        <f>Data!D96+Inputs!$C$7*C95</f>
        <v/>
      </c>
      <c r="D96" s="12">
        <f>Data!E96+Inputs!$C$8*D95</f>
        <v/>
      </c>
      <c r="E96">
        <f>Data!G96</f>
        <v/>
      </c>
      <c r="F96">
        <f>Data!H96</f>
        <v/>
      </c>
      <c r="G96">
        <f>Data!I96</f>
        <v/>
      </c>
      <c r="H96">
        <f>Data!F96</f>
        <v/>
      </c>
      <c r="I96" s="13">
        <f>B96/(B96+Inputs!$F$6)</f>
        <v/>
      </c>
      <c r="J96" s="13">
        <f>C96/(C96+Inputs!$F$7)</f>
        <v/>
      </c>
      <c r="K96" s="13">
        <f>D96/(D96+Inputs!$F$8)</f>
        <v/>
      </c>
    </row>
    <row r="97">
      <c r="A97" s="11">
        <f>Data!A97</f>
        <v/>
      </c>
      <c r="B97" s="12">
        <f>Data!C97+Inputs!$C$6*B96</f>
        <v/>
      </c>
      <c r="C97" s="12">
        <f>Data!D97+Inputs!$C$7*C96</f>
        <v/>
      </c>
      <c r="D97" s="12">
        <f>Data!E97+Inputs!$C$8*D96</f>
        <v/>
      </c>
      <c r="E97">
        <f>Data!G97</f>
        <v/>
      </c>
      <c r="F97">
        <f>Data!H97</f>
        <v/>
      </c>
      <c r="G97">
        <f>Data!I97</f>
        <v/>
      </c>
      <c r="H97">
        <f>Data!F97</f>
        <v/>
      </c>
      <c r="I97" s="13">
        <f>B97/(B97+Inputs!$F$6)</f>
        <v/>
      </c>
      <c r="J97" s="13">
        <f>C97/(C97+Inputs!$F$7)</f>
        <v/>
      </c>
      <c r="K97" s="13">
        <f>D97/(D97+Inputs!$F$8)</f>
        <v/>
      </c>
    </row>
    <row r="98">
      <c r="A98" s="11">
        <f>Data!A98</f>
        <v/>
      </c>
      <c r="B98" s="12">
        <f>Data!C98+Inputs!$C$6*B97</f>
        <v/>
      </c>
      <c r="C98" s="12">
        <f>Data!D98+Inputs!$C$7*C97</f>
        <v/>
      </c>
      <c r="D98" s="12">
        <f>Data!E98+Inputs!$C$8*D97</f>
        <v/>
      </c>
      <c r="E98">
        <f>Data!G98</f>
        <v/>
      </c>
      <c r="F98">
        <f>Data!H98</f>
        <v/>
      </c>
      <c r="G98">
        <f>Data!I98</f>
        <v/>
      </c>
      <c r="H98">
        <f>Data!F98</f>
        <v/>
      </c>
      <c r="I98" s="13">
        <f>B98/(B98+Inputs!$F$6)</f>
        <v/>
      </c>
      <c r="J98" s="13">
        <f>C98/(C98+Inputs!$F$7)</f>
        <v/>
      </c>
      <c r="K98" s="13">
        <f>D98/(D98+Inputs!$F$8)</f>
        <v/>
      </c>
    </row>
    <row r="99">
      <c r="A99" s="11">
        <f>Data!A99</f>
        <v/>
      </c>
      <c r="B99" s="12">
        <f>Data!C99+Inputs!$C$6*B98</f>
        <v/>
      </c>
      <c r="C99" s="12">
        <f>Data!D99+Inputs!$C$7*C98</f>
        <v/>
      </c>
      <c r="D99" s="12">
        <f>Data!E99+Inputs!$C$8*D98</f>
        <v/>
      </c>
      <c r="E99">
        <f>Data!G99</f>
        <v/>
      </c>
      <c r="F99">
        <f>Data!H99</f>
        <v/>
      </c>
      <c r="G99">
        <f>Data!I99</f>
        <v/>
      </c>
      <c r="H99">
        <f>Data!F99</f>
        <v/>
      </c>
      <c r="I99" s="13">
        <f>B99/(B99+Inputs!$F$6)</f>
        <v/>
      </c>
      <c r="J99" s="13">
        <f>C99/(C99+Inputs!$F$7)</f>
        <v/>
      </c>
      <c r="K99" s="13">
        <f>D99/(D99+Inputs!$F$8)</f>
        <v/>
      </c>
    </row>
    <row r="100">
      <c r="A100" s="11">
        <f>Data!A100</f>
        <v/>
      </c>
      <c r="B100" s="12">
        <f>Data!C100+Inputs!$C$6*B99</f>
        <v/>
      </c>
      <c r="C100" s="12">
        <f>Data!D100+Inputs!$C$7*C99</f>
        <v/>
      </c>
      <c r="D100" s="12">
        <f>Data!E100+Inputs!$C$8*D99</f>
        <v/>
      </c>
      <c r="E100">
        <f>Data!G100</f>
        <v/>
      </c>
      <c r="F100">
        <f>Data!H100</f>
        <v/>
      </c>
      <c r="G100">
        <f>Data!I100</f>
        <v/>
      </c>
      <c r="H100">
        <f>Data!F100</f>
        <v/>
      </c>
      <c r="I100" s="13">
        <f>B100/(B100+Inputs!$F$6)</f>
        <v/>
      </c>
      <c r="J100" s="13">
        <f>C100/(C100+Inputs!$F$7)</f>
        <v/>
      </c>
      <c r="K100" s="13">
        <f>D100/(D100+Inputs!$F$8)</f>
        <v/>
      </c>
    </row>
    <row r="101">
      <c r="A101" s="11">
        <f>Data!A101</f>
        <v/>
      </c>
      <c r="B101" s="12">
        <f>Data!C101+Inputs!$C$6*B100</f>
        <v/>
      </c>
      <c r="C101" s="12">
        <f>Data!D101+Inputs!$C$7*C100</f>
        <v/>
      </c>
      <c r="D101" s="12">
        <f>Data!E101+Inputs!$C$8*D100</f>
        <v/>
      </c>
      <c r="E101">
        <f>Data!G101</f>
        <v/>
      </c>
      <c r="F101">
        <f>Data!H101</f>
        <v/>
      </c>
      <c r="G101">
        <f>Data!I101</f>
        <v/>
      </c>
      <c r="H101">
        <f>Data!F101</f>
        <v/>
      </c>
      <c r="I101" s="13">
        <f>B101/(B101+Inputs!$F$6)</f>
        <v/>
      </c>
      <c r="J101" s="13">
        <f>C101/(C101+Inputs!$F$7)</f>
        <v/>
      </c>
      <c r="K101" s="13">
        <f>D101/(D101+Inputs!$F$8)</f>
        <v/>
      </c>
    </row>
    <row r="102">
      <c r="A102" s="11">
        <f>Data!A102</f>
        <v/>
      </c>
      <c r="B102" s="12">
        <f>Data!C102+Inputs!$C$6*B101</f>
        <v/>
      </c>
      <c r="C102" s="12">
        <f>Data!D102+Inputs!$C$7*C101</f>
        <v/>
      </c>
      <c r="D102" s="12">
        <f>Data!E102+Inputs!$C$8*D101</f>
        <v/>
      </c>
      <c r="E102">
        <f>Data!G102</f>
        <v/>
      </c>
      <c r="F102">
        <f>Data!H102</f>
        <v/>
      </c>
      <c r="G102">
        <f>Data!I102</f>
        <v/>
      </c>
      <c r="H102">
        <f>Data!F102</f>
        <v/>
      </c>
      <c r="I102" s="13">
        <f>B102/(B102+Inputs!$F$6)</f>
        <v/>
      </c>
      <c r="J102" s="13">
        <f>C102/(C102+Inputs!$F$7)</f>
        <v/>
      </c>
      <c r="K102" s="13">
        <f>D102/(D102+Inputs!$F$8)</f>
        <v/>
      </c>
    </row>
    <row r="103">
      <c r="A103" s="11">
        <f>Data!A103</f>
        <v/>
      </c>
      <c r="B103" s="12">
        <f>Data!C103+Inputs!$C$6*B102</f>
        <v/>
      </c>
      <c r="C103" s="12">
        <f>Data!D103+Inputs!$C$7*C102</f>
        <v/>
      </c>
      <c r="D103" s="12">
        <f>Data!E103+Inputs!$C$8*D102</f>
        <v/>
      </c>
      <c r="E103">
        <f>Data!G103</f>
        <v/>
      </c>
      <c r="F103">
        <f>Data!H103</f>
        <v/>
      </c>
      <c r="G103">
        <f>Data!I103</f>
        <v/>
      </c>
      <c r="H103">
        <f>Data!F103</f>
        <v/>
      </c>
      <c r="I103" s="13">
        <f>B103/(B103+Inputs!$F$6)</f>
        <v/>
      </c>
      <c r="J103" s="13">
        <f>C103/(C103+Inputs!$F$7)</f>
        <v/>
      </c>
      <c r="K103" s="13">
        <f>D103/(D103+Inputs!$F$8)</f>
        <v/>
      </c>
    </row>
    <row r="104">
      <c r="A104" s="11">
        <f>Data!A104</f>
        <v/>
      </c>
      <c r="B104" s="12">
        <f>Data!C104+Inputs!$C$6*B103</f>
        <v/>
      </c>
      <c r="C104" s="12">
        <f>Data!D104+Inputs!$C$7*C103</f>
        <v/>
      </c>
      <c r="D104" s="12">
        <f>Data!E104+Inputs!$C$8*D103</f>
        <v/>
      </c>
      <c r="E104">
        <f>Data!G104</f>
        <v/>
      </c>
      <c r="F104">
        <f>Data!H104</f>
        <v/>
      </c>
      <c r="G104">
        <f>Data!I104</f>
        <v/>
      </c>
      <c r="H104">
        <f>Data!F104</f>
        <v/>
      </c>
      <c r="I104" s="13">
        <f>B104/(B104+Inputs!$F$6)</f>
        <v/>
      </c>
      <c r="J104" s="13">
        <f>C104/(C104+Inputs!$F$7)</f>
        <v/>
      </c>
      <c r="K104" s="13">
        <f>D104/(D104+Inputs!$F$8)</f>
        <v/>
      </c>
    </row>
    <row r="105">
      <c r="A105" s="11">
        <f>Data!A105</f>
        <v/>
      </c>
      <c r="B105" s="12">
        <f>Data!C105+Inputs!$C$6*B104</f>
        <v/>
      </c>
      <c r="C105" s="12">
        <f>Data!D105+Inputs!$C$7*C104</f>
        <v/>
      </c>
      <c r="D105" s="12">
        <f>Data!E105+Inputs!$C$8*D104</f>
        <v/>
      </c>
      <c r="E105">
        <f>Data!G105</f>
        <v/>
      </c>
      <c r="F105">
        <f>Data!H105</f>
        <v/>
      </c>
      <c r="G105">
        <f>Data!I105</f>
        <v/>
      </c>
      <c r="H105">
        <f>Data!F105</f>
        <v/>
      </c>
      <c r="I105" s="13">
        <f>B105/(B105+Inputs!$F$6)</f>
        <v/>
      </c>
      <c r="J105" s="13">
        <f>C105/(C105+Inputs!$F$7)</f>
        <v/>
      </c>
      <c r="K105" s="13">
        <f>D105/(D105+Inputs!$F$8)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3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Regression: revenue on controls and saturated adstock (LINEST)</t>
        </is>
      </c>
    </row>
    <row r="2">
      <c r="A2" s="3" t="inlineStr">
        <is>
          <t>LINEST returns coefficients in REVERSE column order (last X column first, intercept last). Rows: coefficients, standard errors, then R-squared and SE of y, F and df, SS regression and SS residual.</t>
        </is>
      </c>
    </row>
    <row r="4">
      <c r="B4" s="10" t="inlineStr">
        <is>
          <t>hill_video</t>
        </is>
      </c>
      <c r="C4" s="10" t="inlineStr">
        <is>
          <t>hill_social</t>
        </is>
      </c>
      <c r="D4" s="10" t="inlineStr">
        <is>
          <t>hill_search</t>
        </is>
      </c>
      <c r="E4" s="10" t="inlineStr">
        <is>
          <t>promotion</t>
        </is>
      </c>
      <c r="F4" s="10" t="inlineStr">
        <is>
          <t>season_cos</t>
        </is>
      </c>
      <c r="G4" s="10" t="inlineStr">
        <is>
          <t>season_sin</t>
        </is>
      </c>
      <c r="H4" s="10" t="inlineStr">
        <is>
          <t>t</t>
        </is>
      </c>
      <c r="I4" s="10" t="inlineStr">
        <is>
          <t>intercept</t>
        </is>
      </c>
    </row>
    <row r="5">
      <c r="A5" s="2" t="inlineStr">
        <is>
          <t>coefficient</t>
        </is>
      </c>
      <c r="B5" s="14">
        <f t="array" ref="B5:I9">LINEST(Data!$B$2:$B$105,Transform!$E$2:$K$105,TRUE,TRUE)</f>
        <v/>
      </c>
      <c r="C5" s="14" t="n"/>
      <c r="D5" s="14" t="n"/>
      <c r="E5" s="14" t="n"/>
      <c r="F5" s="14" t="n"/>
      <c r="G5" s="14" t="n"/>
      <c r="H5" s="14" t="n"/>
      <c r="I5" s="14" t="n"/>
    </row>
    <row r="6">
      <c r="A6" s="2" t="inlineStr">
        <is>
          <t>std error</t>
        </is>
      </c>
      <c r="B6" s="14" t="n"/>
      <c r="C6" s="14" t="n"/>
      <c r="D6" s="14" t="n"/>
      <c r="E6" s="14" t="n"/>
      <c r="F6" s="14" t="n"/>
      <c r="G6" s="14" t="n"/>
      <c r="H6" s="14" t="n"/>
      <c r="I6" s="14" t="n"/>
    </row>
    <row r="7">
      <c r="A7" s="2" t="inlineStr">
        <is>
          <t>R2 | SE(y)</t>
        </is>
      </c>
      <c r="B7" s="14" t="n"/>
      <c r="C7" s="14" t="n"/>
      <c r="D7" s="14" t="n"/>
      <c r="E7" s="14" t="n"/>
      <c r="F7" s="14" t="n"/>
      <c r="G7" s="14" t="n"/>
      <c r="H7" s="14" t="n"/>
      <c r="I7" s="14" t="n"/>
    </row>
    <row r="8">
      <c r="A8" s="2" t="inlineStr">
        <is>
          <t>F | df</t>
        </is>
      </c>
      <c r="B8" s="14" t="n"/>
      <c r="C8" s="14" t="n"/>
      <c r="D8" s="14" t="n"/>
      <c r="E8" s="14" t="n"/>
      <c r="F8" s="14" t="n"/>
      <c r="G8" s="14" t="n"/>
      <c r="H8" s="14" t="n"/>
      <c r="I8" s="14" t="n"/>
    </row>
    <row r="9">
      <c r="A9" s="2" t="inlineStr">
        <is>
          <t>SS reg | SS resid</t>
        </is>
      </c>
      <c r="B9" s="14" t="n"/>
      <c r="C9" s="14" t="n"/>
      <c r="D9" s="14" t="n"/>
      <c r="E9" s="14" t="n"/>
      <c r="F9" s="14" t="n"/>
      <c r="G9" s="14" t="n"/>
      <c r="H9" s="14" t="n"/>
      <c r="I9" s="14" t="n"/>
    </row>
    <row r="11">
      <c r="A11" s="2" t="inlineStr">
        <is>
          <t>Labelled coefficients (INDEX into LINEST, so they work without array entry)</t>
        </is>
      </c>
    </row>
    <row r="12">
      <c r="B12" s="10" t="inlineStr">
        <is>
          <t>intercept</t>
        </is>
      </c>
      <c r="C12" s="10" t="inlineStr">
        <is>
          <t>t</t>
        </is>
      </c>
      <c r="D12" s="10" t="inlineStr">
        <is>
          <t>season_sin</t>
        </is>
      </c>
      <c r="E12" s="10" t="inlineStr">
        <is>
          <t>season_cos</t>
        </is>
      </c>
      <c r="F12" s="10" t="inlineStr">
        <is>
          <t>promotion</t>
        </is>
      </c>
      <c r="G12" s="10" t="inlineStr">
        <is>
          <t>hill_search</t>
        </is>
      </c>
      <c r="H12" s="10" t="inlineStr">
        <is>
          <t>hill_social</t>
        </is>
      </c>
      <c r="I12" s="10" t="inlineStr">
        <is>
          <t>hill_video</t>
        </is>
      </c>
    </row>
    <row r="13">
      <c r="A13" t="inlineStr">
        <is>
          <t>coefficient</t>
        </is>
      </c>
      <c r="B13" s="15">
        <f>INDEX(LINEST(Data!$B$2:$B$105,Transform!$E$2:$K$105,TRUE,TRUE),1,8)</f>
        <v/>
      </c>
      <c r="C13" s="15">
        <f>INDEX(LINEST(Data!$B$2:$B$105,Transform!$E$2:$K$105,TRUE,TRUE),1,7)</f>
        <v/>
      </c>
      <c r="D13" s="15">
        <f>INDEX(LINEST(Data!$B$2:$B$105,Transform!$E$2:$K$105,TRUE,TRUE),1,6)</f>
        <v/>
      </c>
      <c r="E13" s="15">
        <f>INDEX(LINEST(Data!$B$2:$B$105,Transform!$E$2:$K$105,TRUE,TRUE),1,5)</f>
        <v/>
      </c>
      <c r="F13" s="15">
        <f>INDEX(LINEST(Data!$B$2:$B$105,Transform!$E$2:$K$105,TRUE,TRUE),1,4)</f>
        <v/>
      </c>
      <c r="G13" s="15">
        <f>INDEX(LINEST(Data!$B$2:$B$105,Transform!$E$2:$K$105,TRUE,TRUE),1,3)</f>
        <v/>
      </c>
      <c r="H13" s="15">
        <f>INDEX(LINEST(Data!$B$2:$B$105,Transform!$E$2:$K$105,TRUE,TRUE),1,2)</f>
        <v/>
      </c>
      <c r="I13" s="15">
        <f>INDEX(LINEST(Data!$B$2:$B$105,Transform!$E$2:$K$105,TRUE,TRUE),1,1)</f>
        <v/>
      </c>
    </row>
    <row r="14">
      <c r="A14" t="inlineStr">
        <is>
          <t>std error</t>
        </is>
      </c>
      <c r="B14" s="15">
        <f>INDEX(LINEST(Data!$B$2:$B$105,Transform!$E$2:$K$105,TRUE,TRUE),2,8)</f>
        <v/>
      </c>
      <c r="C14" s="15">
        <f>INDEX(LINEST(Data!$B$2:$B$105,Transform!$E$2:$K$105,TRUE,TRUE),2,7)</f>
        <v/>
      </c>
      <c r="D14" s="15">
        <f>INDEX(LINEST(Data!$B$2:$B$105,Transform!$E$2:$K$105,TRUE,TRUE),2,6)</f>
        <v/>
      </c>
      <c r="E14" s="15">
        <f>INDEX(LINEST(Data!$B$2:$B$105,Transform!$E$2:$K$105,TRUE,TRUE),2,5)</f>
        <v/>
      </c>
      <c r="F14" s="15">
        <f>INDEX(LINEST(Data!$B$2:$B$105,Transform!$E$2:$K$105,TRUE,TRUE),2,4)</f>
        <v/>
      </c>
      <c r="G14" s="15">
        <f>INDEX(LINEST(Data!$B$2:$B$105,Transform!$E$2:$K$105,TRUE,TRUE),2,3)</f>
        <v/>
      </c>
      <c r="H14" s="15">
        <f>INDEX(LINEST(Data!$B$2:$B$105,Transform!$E$2:$K$105,TRUE,TRUE),2,2)</f>
        <v/>
      </c>
      <c r="I14" s="15">
        <f>INDEX(LINEST(Data!$B$2:$B$105,Transform!$E$2:$K$105,TRUE,TRUE),2,1)</f>
        <v/>
      </c>
    </row>
    <row r="17">
      <c r="A17" s="2" t="inlineStr">
        <is>
          <t>Fit</t>
        </is>
      </c>
    </row>
    <row r="18">
      <c r="A18" t="inlineStr">
        <is>
          <t>R-squared</t>
        </is>
      </c>
      <c r="C18" s="16">
        <f>INDEX(LINEST(Data!$B$2:$B$105,Transform!$E$2:$K$105,TRUE,TRUE),3,1)</f>
        <v/>
      </c>
    </row>
    <row r="19">
      <c r="A19" t="inlineStr">
        <is>
          <t>MAPE</t>
        </is>
      </c>
      <c r="C19" s="17">
        <f>AVERAGE(G32:G135)</f>
        <v/>
      </c>
    </row>
    <row r="20">
      <c r="A20" t="inlineStr">
        <is>
          <t>Residual standard deviation</t>
        </is>
      </c>
      <c r="C20" s="18">
        <f>INDEX(LINEST(Data!$B$2:$B$105,Transform!$E$2:$K$105,TRUE,TRUE),3,2)</f>
        <v/>
      </c>
    </row>
    <row r="22">
      <c r="A22" t="inlineStr">
        <is>
          <t>Sum of squared errors (Solver objective)</t>
        </is>
      </c>
      <c r="C22" s="19">
        <f>SUMSQ(F32:F135)</f>
        <v/>
      </c>
    </row>
    <row r="31">
      <c r="A31" s="10" t="inlineStr">
        <is>
          <t>week</t>
        </is>
      </c>
      <c r="B31" s="10" t="inlineStr">
        <is>
          <t>actual revenue</t>
        </is>
      </c>
      <c r="C31" s="10" t="inlineStr">
        <is>
          <t>fitted</t>
        </is>
      </c>
      <c r="F31" s="10" t="inlineStr">
        <is>
          <t>residual</t>
        </is>
      </c>
      <c r="G31" s="10" t="inlineStr">
        <is>
          <t>abs % error</t>
        </is>
      </c>
    </row>
    <row r="32">
      <c r="A32" s="11">
        <f>Data!A2</f>
        <v/>
      </c>
      <c r="B32">
        <f>Data!B2</f>
        <v/>
      </c>
      <c r="C32" s="12">
        <f>$B$13+SUMPRODUCT($C$13:$I$13,Transform!E2:K2)</f>
        <v/>
      </c>
      <c r="F32" s="15">
        <f>B32-C32</f>
        <v/>
      </c>
      <c r="G32" s="20">
        <f>ABS(F32/B32)</f>
        <v/>
      </c>
    </row>
    <row r="33">
      <c r="A33" s="11">
        <f>Data!A3</f>
        <v/>
      </c>
      <c r="B33">
        <f>Data!B3</f>
        <v/>
      </c>
      <c r="C33" s="12">
        <f>$B$13+SUMPRODUCT($C$13:$I$13,Transform!E3:K3)</f>
        <v/>
      </c>
      <c r="F33" s="15">
        <f>B33-C33</f>
        <v/>
      </c>
      <c r="G33" s="20">
        <f>ABS(F33/B33)</f>
        <v/>
      </c>
    </row>
    <row r="34">
      <c r="A34" s="11">
        <f>Data!A4</f>
        <v/>
      </c>
      <c r="B34">
        <f>Data!B4</f>
        <v/>
      </c>
      <c r="C34" s="12">
        <f>$B$13+SUMPRODUCT($C$13:$I$13,Transform!E4:K4)</f>
        <v/>
      </c>
      <c r="F34" s="15">
        <f>B34-C34</f>
        <v/>
      </c>
      <c r="G34" s="20">
        <f>ABS(F34/B34)</f>
        <v/>
      </c>
    </row>
    <row r="35">
      <c r="A35" s="11">
        <f>Data!A5</f>
        <v/>
      </c>
      <c r="B35">
        <f>Data!B5</f>
        <v/>
      </c>
      <c r="C35" s="12">
        <f>$B$13+SUMPRODUCT($C$13:$I$13,Transform!E5:K5)</f>
        <v/>
      </c>
      <c r="F35" s="15">
        <f>B35-C35</f>
        <v/>
      </c>
      <c r="G35" s="20">
        <f>ABS(F35/B35)</f>
        <v/>
      </c>
    </row>
    <row r="36">
      <c r="A36" s="11">
        <f>Data!A6</f>
        <v/>
      </c>
      <c r="B36">
        <f>Data!B6</f>
        <v/>
      </c>
      <c r="C36" s="12">
        <f>$B$13+SUMPRODUCT($C$13:$I$13,Transform!E6:K6)</f>
        <v/>
      </c>
      <c r="F36" s="15">
        <f>B36-C36</f>
        <v/>
      </c>
      <c r="G36" s="20">
        <f>ABS(F36/B36)</f>
        <v/>
      </c>
    </row>
    <row r="37">
      <c r="A37" s="11">
        <f>Data!A7</f>
        <v/>
      </c>
      <c r="B37">
        <f>Data!B7</f>
        <v/>
      </c>
      <c r="C37" s="12">
        <f>$B$13+SUMPRODUCT($C$13:$I$13,Transform!E7:K7)</f>
        <v/>
      </c>
      <c r="F37" s="15">
        <f>B37-C37</f>
        <v/>
      </c>
      <c r="G37" s="20">
        <f>ABS(F37/B37)</f>
        <v/>
      </c>
    </row>
    <row r="38">
      <c r="A38" s="11">
        <f>Data!A8</f>
        <v/>
      </c>
      <c r="B38">
        <f>Data!B8</f>
        <v/>
      </c>
      <c r="C38" s="12">
        <f>$B$13+SUMPRODUCT($C$13:$I$13,Transform!E8:K8)</f>
        <v/>
      </c>
      <c r="F38" s="15">
        <f>B38-C38</f>
        <v/>
      </c>
      <c r="G38" s="20">
        <f>ABS(F38/B38)</f>
        <v/>
      </c>
    </row>
    <row r="39">
      <c r="A39" s="11">
        <f>Data!A9</f>
        <v/>
      </c>
      <c r="B39">
        <f>Data!B9</f>
        <v/>
      </c>
      <c r="C39" s="12">
        <f>$B$13+SUMPRODUCT($C$13:$I$13,Transform!E9:K9)</f>
        <v/>
      </c>
      <c r="F39" s="15">
        <f>B39-C39</f>
        <v/>
      </c>
      <c r="G39" s="20">
        <f>ABS(F39/B39)</f>
        <v/>
      </c>
    </row>
    <row r="40">
      <c r="A40" s="11">
        <f>Data!A10</f>
        <v/>
      </c>
      <c r="B40">
        <f>Data!B10</f>
        <v/>
      </c>
      <c r="C40" s="12">
        <f>$B$13+SUMPRODUCT($C$13:$I$13,Transform!E10:K10)</f>
        <v/>
      </c>
      <c r="F40" s="15">
        <f>B40-C40</f>
        <v/>
      </c>
      <c r="G40" s="20">
        <f>ABS(F40/B40)</f>
        <v/>
      </c>
    </row>
    <row r="41">
      <c r="A41" s="11">
        <f>Data!A11</f>
        <v/>
      </c>
      <c r="B41">
        <f>Data!B11</f>
        <v/>
      </c>
      <c r="C41" s="12">
        <f>$B$13+SUMPRODUCT($C$13:$I$13,Transform!E11:K11)</f>
        <v/>
      </c>
      <c r="F41" s="15">
        <f>B41-C41</f>
        <v/>
      </c>
      <c r="G41" s="20">
        <f>ABS(F41/B41)</f>
        <v/>
      </c>
    </row>
    <row r="42">
      <c r="A42" s="11">
        <f>Data!A12</f>
        <v/>
      </c>
      <c r="B42">
        <f>Data!B12</f>
        <v/>
      </c>
      <c r="C42" s="12">
        <f>$B$13+SUMPRODUCT($C$13:$I$13,Transform!E12:K12)</f>
        <v/>
      </c>
      <c r="F42" s="15">
        <f>B42-C42</f>
        <v/>
      </c>
      <c r="G42" s="20">
        <f>ABS(F42/B42)</f>
        <v/>
      </c>
    </row>
    <row r="43">
      <c r="A43" s="11">
        <f>Data!A13</f>
        <v/>
      </c>
      <c r="B43">
        <f>Data!B13</f>
        <v/>
      </c>
      <c r="C43" s="12">
        <f>$B$13+SUMPRODUCT($C$13:$I$13,Transform!E13:K13)</f>
        <v/>
      </c>
      <c r="F43" s="15">
        <f>B43-C43</f>
        <v/>
      </c>
      <c r="G43" s="20">
        <f>ABS(F43/B43)</f>
        <v/>
      </c>
    </row>
    <row r="44">
      <c r="A44" s="11">
        <f>Data!A14</f>
        <v/>
      </c>
      <c r="B44">
        <f>Data!B14</f>
        <v/>
      </c>
      <c r="C44" s="12">
        <f>$B$13+SUMPRODUCT($C$13:$I$13,Transform!E14:K14)</f>
        <v/>
      </c>
      <c r="F44" s="15">
        <f>B44-C44</f>
        <v/>
      </c>
      <c r="G44" s="20">
        <f>ABS(F44/B44)</f>
        <v/>
      </c>
    </row>
    <row r="45">
      <c r="A45" s="11">
        <f>Data!A15</f>
        <v/>
      </c>
      <c r="B45">
        <f>Data!B15</f>
        <v/>
      </c>
      <c r="C45" s="12">
        <f>$B$13+SUMPRODUCT($C$13:$I$13,Transform!E15:K15)</f>
        <v/>
      </c>
      <c r="F45" s="15">
        <f>B45-C45</f>
        <v/>
      </c>
      <c r="G45" s="20">
        <f>ABS(F45/B45)</f>
        <v/>
      </c>
    </row>
    <row r="46">
      <c r="A46" s="11">
        <f>Data!A16</f>
        <v/>
      </c>
      <c r="B46">
        <f>Data!B16</f>
        <v/>
      </c>
      <c r="C46" s="12">
        <f>$B$13+SUMPRODUCT($C$13:$I$13,Transform!E16:K16)</f>
        <v/>
      </c>
      <c r="F46" s="15">
        <f>B46-C46</f>
        <v/>
      </c>
      <c r="G46" s="20">
        <f>ABS(F46/B46)</f>
        <v/>
      </c>
    </row>
    <row r="47">
      <c r="A47" s="11">
        <f>Data!A17</f>
        <v/>
      </c>
      <c r="B47">
        <f>Data!B17</f>
        <v/>
      </c>
      <c r="C47" s="12">
        <f>$B$13+SUMPRODUCT($C$13:$I$13,Transform!E17:K17)</f>
        <v/>
      </c>
      <c r="F47" s="15">
        <f>B47-C47</f>
        <v/>
      </c>
      <c r="G47" s="20">
        <f>ABS(F47/B47)</f>
        <v/>
      </c>
    </row>
    <row r="48">
      <c r="A48" s="11">
        <f>Data!A18</f>
        <v/>
      </c>
      <c r="B48">
        <f>Data!B18</f>
        <v/>
      </c>
      <c r="C48" s="12">
        <f>$B$13+SUMPRODUCT($C$13:$I$13,Transform!E18:K18)</f>
        <v/>
      </c>
      <c r="F48" s="15">
        <f>B48-C48</f>
        <v/>
      </c>
      <c r="G48" s="20">
        <f>ABS(F48/B48)</f>
        <v/>
      </c>
    </row>
    <row r="49">
      <c r="A49" s="11">
        <f>Data!A19</f>
        <v/>
      </c>
      <c r="B49">
        <f>Data!B19</f>
        <v/>
      </c>
      <c r="C49" s="12">
        <f>$B$13+SUMPRODUCT($C$13:$I$13,Transform!E19:K19)</f>
        <v/>
      </c>
      <c r="F49" s="15">
        <f>B49-C49</f>
        <v/>
      </c>
      <c r="G49" s="20">
        <f>ABS(F49/B49)</f>
        <v/>
      </c>
    </row>
    <row r="50">
      <c r="A50" s="11">
        <f>Data!A20</f>
        <v/>
      </c>
      <c r="B50">
        <f>Data!B20</f>
        <v/>
      </c>
      <c r="C50" s="12">
        <f>$B$13+SUMPRODUCT($C$13:$I$13,Transform!E20:K20)</f>
        <v/>
      </c>
      <c r="F50" s="15">
        <f>B50-C50</f>
        <v/>
      </c>
      <c r="G50" s="20">
        <f>ABS(F50/B50)</f>
        <v/>
      </c>
    </row>
    <row r="51">
      <c r="A51" s="11">
        <f>Data!A21</f>
        <v/>
      </c>
      <c r="B51">
        <f>Data!B21</f>
        <v/>
      </c>
      <c r="C51" s="12">
        <f>$B$13+SUMPRODUCT($C$13:$I$13,Transform!E21:K21)</f>
        <v/>
      </c>
      <c r="F51" s="15">
        <f>B51-C51</f>
        <v/>
      </c>
      <c r="G51" s="20">
        <f>ABS(F51/B51)</f>
        <v/>
      </c>
    </row>
    <row r="52">
      <c r="A52" s="11">
        <f>Data!A22</f>
        <v/>
      </c>
      <c r="B52">
        <f>Data!B22</f>
        <v/>
      </c>
      <c r="C52" s="12">
        <f>$B$13+SUMPRODUCT($C$13:$I$13,Transform!E22:K22)</f>
        <v/>
      </c>
      <c r="F52" s="15">
        <f>B52-C52</f>
        <v/>
      </c>
      <c r="G52" s="20">
        <f>ABS(F52/B52)</f>
        <v/>
      </c>
    </row>
    <row r="53">
      <c r="A53" s="11">
        <f>Data!A23</f>
        <v/>
      </c>
      <c r="B53">
        <f>Data!B23</f>
        <v/>
      </c>
      <c r="C53" s="12">
        <f>$B$13+SUMPRODUCT($C$13:$I$13,Transform!E23:K23)</f>
        <v/>
      </c>
      <c r="F53" s="15">
        <f>B53-C53</f>
        <v/>
      </c>
      <c r="G53" s="20">
        <f>ABS(F53/B53)</f>
        <v/>
      </c>
    </row>
    <row r="54">
      <c r="A54" s="11">
        <f>Data!A24</f>
        <v/>
      </c>
      <c r="B54">
        <f>Data!B24</f>
        <v/>
      </c>
      <c r="C54" s="12">
        <f>$B$13+SUMPRODUCT($C$13:$I$13,Transform!E24:K24)</f>
        <v/>
      </c>
      <c r="F54" s="15">
        <f>B54-C54</f>
        <v/>
      </c>
      <c r="G54" s="20">
        <f>ABS(F54/B54)</f>
        <v/>
      </c>
    </row>
    <row r="55">
      <c r="A55" s="11">
        <f>Data!A25</f>
        <v/>
      </c>
      <c r="B55">
        <f>Data!B25</f>
        <v/>
      </c>
      <c r="C55" s="12">
        <f>$B$13+SUMPRODUCT($C$13:$I$13,Transform!E25:K25)</f>
        <v/>
      </c>
      <c r="F55" s="15">
        <f>B55-C55</f>
        <v/>
      </c>
      <c r="G55" s="20">
        <f>ABS(F55/B55)</f>
        <v/>
      </c>
    </row>
    <row r="56">
      <c r="A56" s="11">
        <f>Data!A26</f>
        <v/>
      </c>
      <c r="B56">
        <f>Data!B26</f>
        <v/>
      </c>
      <c r="C56" s="12">
        <f>$B$13+SUMPRODUCT($C$13:$I$13,Transform!E26:K26)</f>
        <v/>
      </c>
      <c r="F56" s="15">
        <f>B56-C56</f>
        <v/>
      </c>
      <c r="G56" s="20">
        <f>ABS(F56/B56)</f>
        <v/>
      </c>
    </row>
    <row r="57">
      <c r="A57" s="11">
        <f>Data!A27</f>
        <v/>
      </c>
      <c r="B57">
        <f>Data!B27</f>
        <v/>
      </c>
      <c r="C57" s="12">
        <f>$B$13+SUMPRODUCT($C$13:$I$13,Transform!E27:K27)</f>
        <v/>
      </c>
      <c r="F57" s="15">
        <f>B57-C57</f>
        <v/>
      </c>
      <c r="G57" s="20">
        <f>ABS(F57/B57)</f>
        <v/>
      </c>
    </row>
    <row r="58">
      <c r="A58" s="11">
        <f>Data!A28</f>
        <v/>
      </c>
      <c r="B58">
        <f>Data!B28</f>
        <v/>
      </c>
      <c r="C58" s="12">
        <f>$B$13+SUMPRODUCT($C$13:$I$13,Transform!E28:K28)</f>
        <v/>
      </c>
      <c r="F58" s="15">
        <f>B58-C58</f>
        <v/>
      </c>
      <c r="G58" s="20">
        <f>ABS(F58/B58)</f>
        <v/>
      </c>
    </row>
    <row r="59">
      <c r="A59" s="11">
        <f>Data!A29</f>
        <v/>
      </c>
      <c r="B59">
        <f>Data!B29</f>
        <v/>
      </c>
      <c r="C59" s="12">
        <f>$B$13+SUMPRODUCT($C$13:$I$13,Transform!E29:K29)</f>
        <v/>
      </c>
      <c r="F59" s="15">
        <f>B59-C59</f>
        <v/>
      </c>
      <c r="G59" s="20">
        <f>ABS(F59/B59)</f>
        <v/>
      </c>
    </row>
    <row r="60">
      <c r="A60" s="11">
        <f>Data!A30</f>
        <v/>
      </c>
      <c r="B60">
        <f>Data!B30</f>
        <v/>
      </c>
      <c r="C60" s="12">
        <f>$B$13+SUMPRODUCT($C$13:$I$13,Transform!E30:K30)</f>
        <v/>
      </c>
      <c r="F60" s="15">
        <f>B60-C60</f>
        <v/>
      </c>
      <c r="G60" s="20">
        <f>ABS(F60/B60)</f>
        <v/>
      </c>
    </row>
    <row r="61">
      <c r="A61" s="11">
        <f>Data!A31</f>
        <v/>
      </c>
      <c r="B61">
        <f>Data!B31</f>
        <v/>
      </c>
      <c r="C61" s="12">
        <f>$B$13+SUMPRODUCT($C$13:$I$13,Transform!E31:K31)</f>
        <v/>
      </c>
      <c r="F61" s="15">
        <f>B61-C61</f>
        <v/>
      </c>
      <c r="G61" s="20">
        <f>ABS(F61/B61)</f>
        <v/>
      </c>
    </row>
    <row r="62">
      <c r="A62" s="11">
        <f>Data!A32</f>
        <v/>
      </c>
      <c r="B62">
        <f>Data!B32</f>
        <v/>
      </c>
      <c r="C62" s="12">
        <f>$B$13+SUMPRODUCT($C$13:$I$13,Transform!E32:K32)</f>
        <v/>
      </c>
      <c r="F62" s="15">
        <f>B62-C62</f>
        <v/>
      </c>
      <c r="G62" s="20">
        <f>ABS(F62/B62)</f>
        <v/>
      </c>
    </row>
    <row r="63">
      <c r="A63" s="11">
        <f>Data!A33</f>
        <v/>
      </c>
      <c r="B63">
        <f>Data!B33</f>
        <v/>
      </c>
      <c r="C63" s="12">
        <f>$B$13+SUMPRODUCT($C$13:$I$13,Transform!E33:K33)</f>
        <v/>
      </c>
      <c r="F63" s="15">
        <f>B63-C63</f>
        <v/>
      </c>
      <c r="G63" s="20">
        <f>ABS(F63/B63)</f>
        <v/>
      </c>
    </row>
    <row r="64">
      <c r="A64" s="11">
        <f>Data!A34</f>
        <v/>
      </c>
      <c r="B64">
        <f>Data!B34</f>
        <v/>
      </c>
      <c r="C64" s="12">
        <f>$B$13+SUMPRODUCT($C$13:$I$13,Transform!E34:K34)</f>
        <v/>
      </c>
      <c r="F64" s="15">
        <f>B64-C64</f>
        <v/>
      </c>
      <c r="G64" s="20">
        <f>ABS(F64/B64)</f>
        <v/>
      </c>
    </row>
    <row r="65">
      <c r="A65" s="11">
        <f>Data!A35</f>
        <v/>
      </c>
      <c r="B65">
        <f>Data!B35</f>
        <v/>
      </c>
      <c r="C65" s="12">
        <f>$B$13+SUMPRODUCT($C$13:$I$13,Transform!E35:K35)</f>
        <v/>
      </c>
      <c r="F65" s="15">
        <f>B65-C65</f>
        <v/>
      </c>
      <c r="G65" s="20">
        <f>ABS(F65/B65)</f>
        <v/>
      </c>
    </row>
    <row r="66">
      <c r="A66" s="11">
        <f>Data!A36</f>
        <v/>
      </c>
      <c r="B66">
        <f>Data!B36</f>
        <v/>
      </c>
      <c r="C66" s="12">
        <f>$B$13+SUMPRODUCT($C$13:$I$13,Transform!E36:K36)</f>
        <v/>
      </c>
      <c r="F66" s="15">
        <f>B66-C66</f>
        <v/>
      </c>
      <c r="G66" s="20">
        <f>ABS(F66/B66)</f>
        <v/>
      </c>
    </row>
    <row r="67">
      <c r="A67" s="11">
        <f>Data!A37</f>
        <v/>
      </c>
      <c r="B67">
        <f>Data!B37</f>
        <v/>
      </c>
      <c r="C67" s="12">
        <f>$B$13+SUMPRODUCT($C$13:$I$13,Transform!E37:K37)</f>
        <v/>
      </c>
      <c r="F67" s="15">
        <f>B67-C67</f>
        <v/>
      </c>
      <c r="G67" s="20">
        <f>ABS(F67/B67)</f>
        <v/>
      </c>
    </row>
    <row r="68">
      <c r="A68" s="11">
        <f>Data!A38</f>
        <v/>
      </c>
      <c r="B68">
        <f>Data!B38</f>
        <v/>
      </c>
      <c r="C68" s="12">
        <f>$B$13+SUMPRODUCT($C$13:$I$13,Transform!E38:K38)</f>
        <v/>
      </c>
      <c r="F68" s="15">
        <f>B68-C68</f>
        <v/>
      </c>
      <c r="G68" s="20">
        <f>ABS(F68/B68)</f>
        <v/>
      </c>
    </row>
    <row r="69">
      <c r="A69" s="11">
        <f>Data!A39</f>
        <v/>
      </c>
      <c r="B69">
        <f>Data!B39</f>
        <v/>
      </c>
      <c r="C69" s="12">
        <f>$B$13+SUMPRODUCT($C$13:$I$13,Transform!E39:K39)</f>
        <v/>
      </c>
      <c r="F69" s="15">
        <f>B69-C69</f>
        <v/>
      </c>
      <c r="G69" s="20">
        <f>ABS(F69/B69)</f>
        <v/>
      </c>
    </row>
    <row r="70">
      <c r="A70" s="11">
        <f>Data!A40</f>
        <v/>
      </c>
      <c r="B70">
        <f>Data!B40</f>
        <v/>
      </c>
      <c r="C70" s="12">
        <f>$B$13+SUMPRODUCT($C$13:$I$13,Transform!E40:K40)</f>
        <v/>
      </c>
      <c r="F70" s="15">
        <f>B70-C70</f>
        <v/>
      </c>
      <c r="G70" s="20">
        <f>ABS(F70/B70)</f>
        <v/>
      </c>
    </row>
    <row r="71">
      <c r="A71" s="11">
        <f>Data!A41</f>
        <v/>
      </c>
      <c r="B71">
        <f>Data!B41</f>
        <v/>
      </c>
      <c r="C71" s="12">
        <f>$B$13+SUMPRODUCT($C$13:$I$13,Transform!E41:K41)</f>
        <v/>
      </c>
      <c r="F71" s="15">
        <f>B71-C71</f>
        <v/>
      </c>
      <c r="G71" s="20">
        <f>ABS(F71/B71)</f>
        <v/>
      </c>
    </row>
    <row r="72">
      <c r="A72" s="11">
        <f>Data!A42</f>
        <v/>
      </c>
      <c r="B72">
        <f>Data!B42</f>
        <v/>
      </c>
      <c r="C72" s="12">
        <f>$B$13+SUMPRODUCT($C$13:$I$13,Transform!E42:K42)</f>
        <v/>
      </c>
      <c r="F72" s="15">
        <f>B72-C72</f>
        <v/>
      </c>
      <c r="G72" s="20">
        <f>ABS(F72/B72)</f>
        <v/>
      </c>
    </row>
    <row r="73">
      <c r="A73" s="11">
        <f>Data!A43</f>
        <v/>
      </c>
      <c r="B73">
        <f>Data!B43</f>
        <v/>
      </c>
      <c r="C73" s="12">
        <f>$B$13+SUMPRODUCT($C$13:$I$13,Transform!E43:K43)</f>
        <v/>
      </c>
      <c r="F73" s="15">
        <f>B73-C73</f>
        <v/>
      </c>
      <c r="G73" s="20">
        <f>ABS(F73/B73)</f>
        <v/>
      </c>
    </row>
    <row r="74">
      <c r="A74" s="11">
        <f>Data!A44</f>
        <v/>
      </c>
      <c r="B74">
        <f>Data!B44</f>
        <v/>
      </c>
      <c r="C74" s="12">
        <f>$B$13+SUMPRODUCT($C$13:$I$13,Transform!E44:K44)</f>
        <v/>
      </c>
      <c r="F74" s="15">
        <f>B74-C74</f>
        <v/>
      </c>
      <c r="G74" s="20">
        <f>ABS(F74/B74)</f>
        <v/>
      </c>
    </row>
    <row r="75">
      <c r="A75" s="11">
        <f>Data!A45</f>
        <v/>
      </c>
      <c r="B75">
        <f>Data!B45</f>
        <v/>
      </c>
      <c r="C75" s="12">
        <f>$B$13+SUMPRODUCT($C$13:$I$13,Transform!E45:K45)</f>
        <v/>
      </c>
      <c r="F75" s="15">
        <f>B75-C75</f>
        <v/>
      </c>
      <c r="G75" s="20">
        <f>ABS(F75/B75)</f>
        <v/>
      </c>
    </row>
    <row r="76">
      <c r="A76" s="11">
        <f>Data!A46</f>
        <v/>
      </c>
      <c r="B76">
        <f>Data!B46</f>
        <v/>
      </c>
      <c r="C76" s="12">
        <f>$B$13+SUMPRODUCT($C$13:$I$13,Transform!E46:K46)</f>
        <v/>
      </c>
      <c r="F76" s="15">
        <f>B76-C76</f>
        <v/>
      </c>
      <c r="G76" s="20">
        <f>ABS(F76/B76)</f>
        <v/>
      </c>
    </row>
    <row r="77">
      <c r="A77" s="11">
        <f>Data!A47</f>
        <v/>
      </c>
      <c r="B77">
        <f>Data!B47</f>
        <v/>
      </c>
      <c r="C77" s="12">
        <f>$B$13+SUMPRODUCT($C$13:$I$13,Transform!E47:K47)</f>
        <v/>
      </c>
      <c r="F77" s="15">
        <f>B77-C77</f>
        <v/>
      </c>
      <c r="G77" s="20">
        <f>ABS(F77/B77)</f>
        <v/>
      </c>
    </row>
    <row r="78">
      <c r="A78" s="11">
        <f>Data!A48</f>
        <v/>
      </c>
      <c r="B78">
        <f>Data!B48</f>
        <v/>
      </c>
      <c r="C78" s="12">
        <f>$B$13+SUMPRODUCT($C$13:$I$13,Transform!E48:K48)</f>
        <v/>
      </c>
      <c r="F78" s="15">
        <f>B78-C78</f>
        <v/>
      </c>
      <c r="G78" s="20">
        <f>ABS(F78/B78)</f>
        <v/>
      </c>
    </row>
    <row r="79">
      <c r="A79" s="11">
        <f>Data!A49</f>
        <v/>
      </c>
      <c r="B79">
        <f>Data!B49</f>
        <v/>
      </c>
      <c r="C79" s="12">
        <f>$B$13+SUMPRODUCT($C$13:$I$13,Transform!E49:K49)</f>
        <v/>
      </c>
      <c r="F79" s="15">
        <f>B79-C79</f>
        <v/>
      </c>
      <c r="G79" s="20">
        <f>ABS(F79/B79)</f>
        <v/>
      </c>
    </row>
    <row r="80">
      <c r="A80" s="11">
        <f>Data!A50</f>
        <v/>
      </c>
      <c r="B80">
        <f>Data!B50</f>
        <v/>
      </c>
      <c r="C80" s="12">
        <f>$B$13+SUMPRODUCT($C$13:$I$13,Transform!E50:K50)</f>
        <v/>
      </c>
      <c r="F80" s="15">
        <f>B80-C80</f>
        <v/>
      </c>
      <c r="G80" s="20">
        <f>ABS(F80/B80)</f>
        <v/>
      </c>
    </row>
    <row r="81">
      <c r="A81" s="11">
        <f>Data!A51</f>
        <v/>
      </c>
      <c r="B81">
        <f>Data!B51</f>
        <v/>
      </c>
      <c r="C81" s="12">
        <f>$B$13+SUMPRODUCT($C$13:$I$13,Transform!E51:K51)</f>
        <v/>
      </c>
      <c r="F81" s="15">
        <f>B81-C81</f>
        <v/>
      </c>
      <c r="G81" s="20">
        <f>ABS(F81/B81)</f>
        <v/>
      </c>
    </row>
    <row r="82">
      <c r="A82" s="11">
        <f>Data!A52</f>
        <v/>
      </c>
      <c r="B82">
        <f>Data!B52</f>
        <v/>
      </c>
      <c r="C82" s="12">
        <f>$B$13+SUMPRODUCT($C$13:$I$13,Transform!E52:K52)</f>
        <v/>
      </c>
      <c r="F82" s="15">
        <f>B82-C82</f>
        <v/>
      </c>
      <c r="G82" s="20">
        <f>ABS(F82/B82)</f>
        <v/>
      </c>
    </row>
    <row r="83">
      <c r="A83" s="11">
        <f>Data!A53</f>
        <v/>
      </c>
      <c r="B83">
        <f>Data!B53</f>
        <v/>
      </c>
      <c r="C83" s="12">
        <f>$B$13+SUMPRODUCT($C$13:$I$13,Transform!E53:K53)</f>
        <v/>
      </c>
      <c r="F83" s="15">
        <f>B83-C83</f>
        <v/>
      </c>
      <c r="G83" s="20">
        <f>ABS(F83/B83)</f>
        <v/>
      </c>
    </row>
    <row r="84">
      <c r="A84" s="11">
        <f>Data!A54</f>
        <v/>
      </c>
      <c r="B84">
        <f>Data!B54</f>
        <v/>
      </c>
      <c r="C84" s="12">
        <f>$B$13+SUMPRODUCT($C$13:$I$13,Transform!E54:K54)</f>
        <v/>
      </c>
      <c r="F84" s="15">
        <f>B84-C84</f>
        <v/>
      </c>
      <c r="G84" s="20">
        <f>ABS(F84/B84)</f>
        <v/>
      </c>
    </row>
    <row r="85">
      <c r="A85" s="11">
        <f>Data!A55</f>
        <v/>
      </c>
      <c r="B85">
        <f>Data!B55</f>
        <v/>
      </c>
      <c r="C85" s="12">
        <f>$B$13+SUMPRODUCT($C$13:$I$13,Transform!E55:K55)</f>
        <v/>
      </c>
      <c r="F85" s="15">
        <f>B85-C85</f>
        <v/>
      </c>
      <c r="G85" s="20">
        <f>ABS(F85/B85)</f>
        <v/>
      </c>
    </row>
    <row r="86">
      <c r="A86" s="11">
        <f>Data!A56</f>
        <v/>
      </c>
      <c r="B86">
        <f>Data!B56</f>
        <v/>
      </c>
      <c r="C86" s="12">
        <f>$B$13+SUMPRODUCT($C$13:$I$13,Transform!E56:K56)</f>
        <v/>
      </c>
      <c r="F86" s="15">
        <f>B86-C86</f>
        <v/>
      </c>
      <c r="G86" s="20">
        <f>ABS(F86/B86)</f>
        <v/>
      </c>
    </row>
    <row r="87">
      <c r="A87" s="11">
        <f>Data!A57</f>
        <v/>
      </c>
      <c r="B87">
        <f>Data!B57</f>
        <v/>
      </c>
      <c r="C87" s="12">
        <f>$B$13+SUMPRODUCT($C$13:$I$13,Transform!E57:K57)</f>
        <v/>
      </c>
      <c r="F87" s="15">
        <f>B87-C87</f>
        <v/>
      </c>
      <c r="G87" s="20">
        <f>ABS(F87/B87)</f>
        <v/>
      </c>
    </row>
    <row r="88">
      <c r="A88" s="11">
        <f>Data!A58</f>
        <v/>
      </c>
      <c r="B88">
        <f>Data!B58</f>
        <v/>
      </c>
      <c r="C88" s="12">
        <f>$B$13+SUMPRODUCT($C$13:$I$13,Transform!E58:K58)</f>
        <v/>
      </c>
      <c r="F88" s="15">
        <f>B88-C88</f>
        <v/>
      </c>
      <c r="G88" s="20">
        <f>ABS(F88/B88)</f>
        <v/>
      </c>
    </row>
    <row r="89">
      <c r="A89" s="11">
        <f>Data!A59</f>
        <v/>
      </c>
      <c r="B89">
        <f>Data!B59</f>
        <v/>
      </c>
      <c r="C89" s="12">
        <f>$B$13+SUMPRODUCT($C$13:$I$13,Transform!E59:K59)</f>
        <v/>
      </c>
      <c r="F89" s="15">
        <f>B89-C89</f>
        <v/>
      </c>
      <c r="G89" s="20">
        <f>ABS(F89/B89)</f>
        <v/>
      </c>
    </row>
    <row r="90">
      <c r="A90" s="11">
        <f>Data!A60</f>
        <v/>
      </c>
      <c r="B90">
        <f>Data!B60</f>
        <v/>
      </c>
      <c r="C90" s="12">
        <f>$B$13+SUMPRODUCT($C$13:$I$13,Transform!E60:K60)</f>
        <v/>
      </c>
      <c r="F90" s="15">
        <f>B90-C90</f>
        <v/>
      </c>
      <c r="G90" s="20">
        <f>ABS(F90/B90)</f>
        <v/>
      </c>
    </row>
    <row r="91">
      <c r="A91" s="11">
        <f>Data!A61</f>
        <v/>
      </c>
      <c r="B91">
        <f>Data!B61</f>
        <v/>
      </c>
      <c r="C91" s="12">
        <f>$B$13+SUMPRODUCT($C$13:$I$13,Transform!E61:K61)</f>
        <v/>
      </c>
      <c r="F91" s="15">
        <f>B91-C91</f>
        <v/>
      </c>
      <c r="G91" s="20">
        <f>ABS(F91/B91)</f>
        <v/>
      </c>
    </row>
    <row r="92">
      <c r="A92" s="11">
        <f>Data!A62</f>
        <v/>
      </c>
      <c r="B92">
        <f>Data!B62</f>
        <v/>
      </c>
      <c r="C92" s="12">
        <f>$B$13+SUMPRODUCT($C$13:$I$13,Transform!E62:K62)</f>
        <v/>
      </c>
      <c r="F92" s="15">
        <f>B92-C92</f>
        <v/>
      </c>
      <c r="G92" s="20">
        <f>ABS(F92/B92)</f>
        <v/>
      </c>
    </row>
    <row r="93">
      <c r="A93" s="11">
        <f>Data!A63</f>
        <v/>
      </c>
      <c r="B93">
        <f>Data!B63</f>
        <v/>
      </c>
      <c r="C93" s="12">
        <f>$B$13+SUMPRODUCT($C$13:$I$13,Transform!E63:K63)</f>
        <v/>
      </c>
      <c r="F93" s="15">
        <f>B93-C93</f>
        <v/>
      </c>
      <c r="G93" s="20">
        <f>ABS(F93/B93)</f>
        <v/>
      </c>
    </row>
    <row r="94">
      <c r="A94" s="11">
        <f>Data!A64</f>
        <v/>
      </c>
      <c r="B94">
        <f>Data!B64</f>
        <v/>
      </c>
      <c r="C94" s="12">
        <f>$B$13+SUMPRODUCT($C$13:$I$13,Transform!E64:K64)</f>
        <v/>
      </c>
      <c r="F94" s="15">
        <f>B94-C94</f>
        <v/>
      </c>
      <c r="G94" s="20">
        <f>ABS(F94/B94)</f>
        <v/>
      </c>
    </row>
    <row r="95">
      <c r="A95" s="11">
        <f>Data!A65</f>
        <v/>
      </c>
      <c r="B95">
        <f>Data!B65</f>
        <v/>
      </c>
      <c r="C95" s="12">
        <f>$B$13+SUMPRODUCT($C$13:$I$13,Transform!E65:K65)</f>
        <v/>
      </c>
      <c r="F95" s="15">
        <f>B95-C95</f>
        <v/>
      </c>
      <c r="G95" s="20">
        <f>ABS(F95/B95)</f>
        <v/>
      </c>
    </row>
    <row r="96">
      <c r="A96" s="11">
        <f>Data!A66</f>
        <v/>
      </c>
      <c r="B96">
        <f>Data!B66</f>
        <v/>
      </c>
      <c r="C96" s="12">
        <f>$B$13+SUMPRODUCT($C$13:$I$13,Transform!E66:K66)</f>
        <v/>
      </c>
      <c r="F96" s="15">
        <f>B96-C96</f>
        <v/>
      </c>
      <c r="G96" s="20">
        <f>ABS(F96/B96)</f>
        <v/>
      </c>
    </row>
    <row r="97">
      <c r="A97" s="11">
        <f>Data!A67</f>
        <v/>
      </c>
      <c r="B97">
        <f>Data!B67</f>
        <v/>
      </c>
      <c r="C97" s="12">
        <f>$B$13+SUMPRODUCT($C$13:$I$13,Transform!E67:K67)</f>
        <v/>
      </c>
      <c r="F97" s="15">
        <f>B97-C97</f>
        <v/>
      </c>
      <c r="G97" s="20">
        <f>ABS(F97/B97)</f>
        <v/>
      </c>
    </row>
    <row r="98">
      <c r="A98" s="11">
        <f>Data!A68</f>
        <v/>
      </c>
      <c r="B98">
        <f>Data!B68</f>
        <v/>
      </c>
      <c r="C98" s="12">
        <f>$B$13+SUMPRODUCT($C$13:$I$13,Transform!E68:K68)</f>
        <v/>
      </c>
      <c r="F98" s="15">
        <f>B98-C98</f>
        <v/>
      </c>
      <c r="G98" s="20">
        <f>ABS(F98/B98)</f>
        <v/>
      </c>
    </row>
    <row r="99">
      <c r="A99" s="11">
        <f>Data!A69</f>
        <v/>
      </c>
      <c r="B99">
        <f>Data!B69</f>
        <v/>
      </c>
      <c r="C99" s="12">
        <f>$B$13+SUMPRODUCT($C$13:$I$13,Transform!E69:K69)</f>
        <v/>
      </c>
      <c r="F99" s="15">
        <f>B99-C99</f>
        <v/>
      </c>
      <c r="G99" s="20">
        <f>ABS(F99/B99)</f>
        <v/>
      </c>
    </row>
    <row r="100">
      <c r="A100" s="11">
        <f>Data!A70</f>
        <v/>
      </c>
      <c r="B100">
        <f>Data!B70</f>
        <v/>
      </c>
      <c r="C100" s="12">
        <f>$B$13+SUMPRODUCT($C$13:$I$13,Transform!E70:K70)</f>
        <v/>
      </c>
      <c r="F100" s="15">
        <f>B100-C100</f>
        <v/>
      </c>
      <c r="G100" s="20">
        <f>ABS(F100/B100)</f>
        <v/>
      </c>
    </row>
    <row r="101">
      <c r="A101" s="11">
        <f>Data!A71</f>
        <v/>
      </c>
      <c r="B101">
        <f>Data!B71</f>
        <v/>
      </c>
      <c r="C101" s="12">
        <f>$B$13+SUMPRODUCT($C$13:$I$13,Transform!E71:K71)</f>
        <v/>
      </c>
      <c r="F101" s="15">
        <f>B101-C101</f>
        <v/>
      </c>
      <c r="G101" s="20">
        <f>ABS(F101/B101)</f>
        <v/>
      </c>
    </row>
    <row r="102">
      <c r="A102" s="11">
        <f>Data!A72</f>
        <v/>
      </c>
      <c r="B102">
        <f>Data!B72</f>
        <v/>
      </c>
      <c r="C102" s="12">
        <f>$B$13+SUMPRODUCT($C$13:$I$13,Transform!E72:K72)</f>
        <v/>
      </c>
      <c r="F102" s="15">
        <f>B102-C102</f>
        <v/>
      </c>
      <c r="G102" s="20">
        <f>ABS(F102/B102)</f>
        <v/>
      </c>
    </row>
    <row r="103">
      <c r="A103" s="11">
        <f>Data!A73</f>
        <v/>
      </c>
      <c r="B103">
        <f>Data!B73</f>
        <v/>
      </c>
      <c r="C103" s="12">
        <f>$B$13+SUMPRODUCT($C$13:$I$13,Transform!E73:K73)</f>
        <v/>
      </c>
      <c r="F103" s="15">
        <f>B103-C103</f>
        <v/>
      </c>
      <c r="G103" s="20">
        <f>ABS(F103/B103)</f>
        <v/>
      </c>
    </row>
    <row r="104">
      <c r="A104" s="11">
        <f>Data!A74</f>
        <v/>
      </c>
      <c r="B104">
        <f>Data!B74</f>
        <v/>
      </c>
      <c r="C104" s="12">
        <f>$B$13+SUMPRODUCT($C$13:$I$13,Transform!E74:K74)</f>
        <v/>
      </c>
      <c r="F104" s="15">
        <f>B104-C104</f>
        <v/>
      </c>
      <c r="G104" s="20">
        <f>ABS(F104/B104)</f>
        <v/>
      </c>
    </row>
    <row r="105">
      <c r="A105" s="11">
        <f>Data!A75</f>
        <v/>
      </c>
      <c r="B105">
        <f>Data!B75</f>
        <v/>
      </c>
      <c r="C105" s="12">
        <f>$B$13+SUMPRODUCT($C$13:$I$13,Transform!E75:K75)</f>
        <v/>
      </c>
      <c r="F105" s="15">
        <f>B105-C105</f>
        <v/>
      </c>
      <c r="G105" s="20">
        <f>ABS(F105/B105)</f>
        <v/>
      </c>
    </row>
    <row r="106">
      <c r="A106" s="11">
        <f>Data!A76</f>
        <v/>
      </c>
      <c r="B106">
        <f>Data!B76</f>
        <v/>
      </c>
      <c r="C106" s="12">
        <f>$B$13+SUMPRODUCT($C$13:$I$13,Transform!E76:K76)</f>
        <v/>
      </c>
      <c r="F106" s="15">
        <f>B106-C106</f>
        <v/>
      </c>
      <c r="G106" s="20">
        <f>ABS(F106/B106)</f>
        <v/>
      </c>
    </row>
    <row r="107">
      <c r="A107" s="11">
        <f>Data!A77</f>
        <v/>
      </c>
      <c r="B107">
        <f>Data!B77</f>
        <v/>
      </c>
      <c r="C107" s="12">
        <f>$B$13+SUMPRODUCT($C$13:$I$13,Transform!E77:K77)</f>
        <v/>
      </c>
      <c r="F107" s="15">
        <f>B107-C107</f>
        <v/>
      </c>
      <c r="G107" s="20">
        <f>ABS(F107/B107)</f>
        <v/>
      </c>
    </row>
    <row r="108">
      <c r="A108" s="11">
        <f>Data!A78</f>
        <v/>
      </c>
      <c r="B108">
        <f>Data!B78</f>
        <v/>
      </c>
      <c r="C108" s="12">
        <f>$B$13+SUMPRODUCT($C$13:$I$13,Transform!E78:K78)</f>
        <v/>
      </c>
      <c r="F108" s="15">
        <f>B108-C108</f>
        <v/>
      </c>
      <c r="G108" s="20">
        <f>ABS(F108/B108)</f>
        <v/>
      </c>
    </row>
    <row r="109">
      <c r="A109" s="11">
        <f>Data!A79</f>
        <v/>
      </c>
      <c r="B109">
        <f>Data!B79</f>
        <v/>
      </c>
      <c r="C109" s="12">
        <f>$B$13+SUMPRODUCT($C$13:$I$13,Transform!E79:K79)</f>
        <v/>
      </c>
      <c r="F109" s="15">
        <f>B109-C109</f>
        <v/>
      </c>
      <c r="G109" s="20">
        <f>ABS(F109/B109)</f>
        <v/>
      </c>
    </row>
    <row r="110">
      <c r="A110" s="11">
        <f>Data!A80</f>
        <v/>
      </c>
      <c r="B110">
        <f>Data!B80</f>
        <v/>
      </c>
      <c r="C110" s="12">
        <f>$B$13+SUMPRODUCT($C$13:$I$13,Transform!E80:K80)</f>
        <v/>
      </c>
      <c r="F110" s="15">
        <f>B110-C110</f>
        <v/>
      </c>
      <c r="G110" s="20">
        <f>ABS(F110/B110)</f>
        <v/>
      </c>
    </row>
    <row r="111">
      <c r="A111" s="11">
        <f>Data!A81</f>
        <v/>
      </c>
      <c r="B111">
        <f>Data!B81</f>
        <v/>
      </c>
      <c r="C111" s="12">
        <f>$B$13+SUMPRODUCT($C$13:$I$13,Transform!E81:K81)</f>
        <v/>
      </c>
      <c r="F111" s="15">
        <f>B111-C111</f>
        <v/>
      </c>
      <c r="G111" s="20">
        <f>ABS(F111/B111)</f>
        <v/>
      </c>
    </row>
    <row r="112">
      <c r="A112" s="11">
        <f>Data!A82</f>
        <v/>
      </c>
      <c r="B112">
        <f>Data!B82</f>
        <v/>
      </c>
      <c r="C112" s="12">
        <f>$B$13+SUMPRODUCT($C$13:$I$13,Transform!E82:K82)</f>
        <v/>
      </c>
      <c r="F112" s="15">
        <f>B112-C112</f>
        <v/>
      </c>
      <c r="G112" s="20">
        <f>ABS(F112/B112)</f>
        <v/>
      </c>
    </row>
    <row r="113">
      <c r="A113" s="11">
        <f>Data!A83</f>
        <v/>
      </c>
      <c r="B113">
        <f>Data!B83</f>
        <v/>
      </c>
      <c r="C113" s="12">
        <f>$B$13+SUMPRODUCT($C$13:$I$13,Transform!E83:K83)</f>
        <v/>
      </c>
      <c r="F113" s="15">
        <f>B113-C113</f>
        <v/>
      </c>
      <c r="G113" s="20">
        <f>ABS(F113/B113)</f>
        <v/>
      </c>
    </row>
    <row r="114">
      <c r="A114" s="11">
        <f>Data!A84</f>
        <v/>
      </c>
      <c r="B114">
        <f>Data!B84</f>
        <v/>
      </c>
      <c r="C114" s="12">
        <f>$B$13+SUMPRODUCT($C$13:$I$13,Transform!E84:K84)</f>
        <v/>
      </c>
      <c r="F114" s="15">
        <f>B114-C114</f>
        <v/>
      </c>
      <c r="G114" s="20">
        <f>ABS(F114/B114)</f>
        <v/>
      </c>
    </row>
    <row r="115">
      <c r="A115" s="11">
        <f>Data!A85</f>
        <v/>
      </c>
      <c r="B115">
        <f>Data!B85</f>
        <v/>
      </c>
      <c r="C115" s="12">
        <f>$B$13+SUMPRODUCT($C$13:$I$13,Transform!E85:K85)</f>
        <v/>
      </c>
      <c r="F115" s="15">
        <f>B115-C115</f>
        <v/>
      </c>
      <c r="G115" s="20">
        <f>ABS(F115/B115)</f>
        <v/>
      </c>
    </row>
    <row r="116">
      <c r="A116" s="11">
        <f>Data!A86</f>
        <v/>
      </c>
      <c r="B116">
        <f>Data!B86</f>
        <v/>
      </c>
      <c r="C116" s="12">
        <f>$B$13+SUMPRODUCT($C$13:$I$13,Transform!E86:K86)</f>
        <v/>
      </c>
      <c r="F116" s="15">
        <f>B116-C116</f>
        <v/>
      </c>
      <c r="G116" s="20">
        <f>ABS(F116/B116)</f>
        <v/>
      </c>
    </row>
    <row r="117">
      <c r="A117" s="11">
        <f>Data!A87</f>
        <v/>
      </c>
      <c r="B117">
        <f>Data!B87</f>
        <v/>
      </c>
      <c r="C117" s="12">
        <f>$B$13+SUMPRODUCT($C$13:$I$13,Transform!E87:K87)</f>
        <v/>
      </c>
      <c r="F117" s="15">
        <f>B117-C117</f>
        <v/>
      </c>
      <c r="G117" s="20">
        <f>ABS(F117/B117)</f>
        <v/>
      </c>
    </row>
    <row r="118">
      <c r="A118" s="11">
        <f>Data!A88</f>
        <v/>
      </c>
      <c r="B118">
        <f>Data!B88</f>
        <v/>
      </c>
      <c r="C118" s="12">
        <f>$B$13+SUMPRODUCT($C$13:$I$13,Transform!E88:K88)</f>
        <v/>
      </c>
      <c r="F118" s="15">
        <f>B118-C118</f>
        <v/>
      </c>
      <c r="G118" s="20">
        <f>ABS(F118/B118)</f>
        <v/>
      </c>
    </row>
    <row r="119">
      <c r="A119" s="11">
        <f>Data!A89</f>
        <v/>
      </c>
      <c r="B119">
        <f>Data!B89</f>
        <v/>
      </c>
      <c r="C119" s="12">
        <f>$B$13+SUMPRODUCT($C$13:$I$13,Transform!E89:K89)</f>
        <v/>
      </c>
      <c r="F119" s="15">
        <f>B119-C119</f>
        <v/>
      </c>
      <c r="G119" s="20">
        <f>ABS(F119/B119)</f>
        <v/>
      </c>
    </row>
    <row r="120">
      <c r="A120" s="11">
        <f>Data!A90</f>
        <v/>
      </c>
      <c r="B120">
        <f>Data!B90</f>
        <v/>
      </c>
      <c r="C120" s="12">
        <f>$B$13+SUMPRODUCT($C$13:$I$13,Transform!E90:K90)</f>
        <v/>
      </c>
      <c r="F120" s="15">
        <f>B120-C120</f>
        <v/>
      </c>
      <c r="G120" s="20">
        <f>ABS(F120/B120)</f>
        <v/>
      </c>
    </row>
    <row r="121">
      <c r="A121" s="11">
        <f>Data!A91</f>
        <v/>
      </c>
      <c r="B121">
        <f>Data!B91</f>
        <v/>
      </c>
      <c r="C121" s="12">
        <f>$B$13+SUMPRODUCT($C$13:$I$13,Transform!E91:K91)</f>
        <v/>
      </c>
      <c r="F121" s="15">
        <f>B121-C121</f>
        <v/>
      </c>
      <c r="G121" s="20">
        <f>ABS(F121/B121)</f>
        <v/>
      </c>
    </row>
    <row r="122">
      <c r="A122" s="11">
        <f>Data!A92</f>
        <v/>
      </c>
      <c r="B122">
        <f>Data!B92</f>
        <v/>
      </c>
      <c r="C122" s="12">
        <f>$B$13+SUMPRODUCT($C$13:$I$13,Transform!E92:K92)</f>
        <v/>
      </c>
      <c r="F122" s="15">
        <f>B122-C122</f>
        <v/>
      </c>
      <c r="G122" s="20">
        <f>ABS(F122/B122)</f>
        <v/>
      </c>
    </row>
    <row r="123">
      <c r="A123" s="11">
        <f>Data!A93</f>
        <v/>
      </c>
      <c r="B123">
        <f>Data!B93</f>
        <v/>
      </c>
      <c r="C123" s="12">
        <f>$B$13+SUMPRODUCT($C$13:$I$13,Transform!E93:K93)</f>
        <v/>
      </c>
      <c r="F123" s="15">
        <f>B123-C123</f>
        <v/>
      </c>
      <c r="G123" s="20">
        <f>ABS(F123/B123)</f>
        <v/>
      </c>
    </row>
    <row r="124">
      <c r="A124" s="11">
        <f>Data!A94</f>
        <v/>
      </c>
      <c r="B124">
        <f>Data!B94</f>
        <v/>
      </c>
      <c r="C124" s="12">
        <f>$B$13+SUMPRODUCT($C$13:$I$13,Transform!E94:K94)</f>
        <v/>
      </c>
      <c r="F124" s="15">
        <f>B124-C124</f>
        <v/>
      </c>
      <c r="G124" s="20">
        <f>ABS(F124/B124)</f>
        <v/>
      </c>
    </row>
    <row r="125">
      <c r="A125" s="11">
        <f>Data!A95</f>
        <v/>
      </c>
      <c r="B125">
        <f>Data!B95</f>
        <v/>
      </c>
      <c r="C125" s="12">
        <f>$B$13+SUMPRODUCT($C$13:$I$13,Transform!E95:K95)</f>
        <v/>
      </c>
      <c r="F125" s="15">
        <f>B125-C125</f>
        <v/>
      </c>
      <c r="G125" s="20">
        <f>ABS(F125/B125)</f>
        <v/>
      </c>
    </row>
    <row r="126">
      <c r="A126" s="11">
        <f>Data!A96</f>
        <v/>
      </c>
      <c r="B126">
        <f>Data!B96</f>
        <v/>
      </c>
      <c r="C126" s="12">
        <f>$B$13+SUMPRODUCT($C$13:$I$13,Transform!E96:K96)</f>
        <v/>
      </c>
      <c r="F126" s="15">
        <f>B126-C126</f>
        <v/>
      </c>
      <c r="G126" s="20">
        <f>ABS(F126/B126)</f>
        <v/>
      </c>
    </row>
    <row r="127">
      <c r="A127" s="11">
        <f>Data!A97</f>
        <v/>
      </c>
      <c r="B127">
        <f>Data!B97</f>
        <v/>
      </c>
      <c r="C127" s="12">
        <f>$B$13+SUMPRODUCT($C$13:$I$13,Transform!E97:K97)</f>
        <v/>
      </c>
      <c r="F127" s="15">
        <f>B127-C127</f>
        <v/>
      </c>
      <c r="G127" s="20">
        <f>ABS(F127/B127)</f>
        <v/>
      </c>
    </row>
    <row r="128">
      <c r="A128" s="11">
        <f>Data!A98</f>
        <v/>
      </c>
      <c r="B128">
        <f>Data!B98</f>
        <v/>
      </c>
      <c r="C128" s="12">
        <f>$B$13+SUMPRODUCT($C$13:$I$13,Transform!E98:K98)</f>
        <v/>
      </c>
      <c r="F128" s="15">
        <f>B128-C128</f>
        <v/>
      </c>
      <c r="G128" s="20">
        <f>ABS(F128/B128)</f>
        <v/>
      </c>
    </row>
    <row r="129">
      <c r="A129" s="11">
        <f>Data!A99</f>
        <v/>
      </c>
      <c r="B129">
        <f>Data!B99</f>
        <v/>
      </c>
      <c r="C129" s="12">
        <f>$B$13+SUMPRODUCT($C$13:$I$13,Transform!E99:K99)</f>
        <v/>
      </c>
      <c r="F129" s="15">
        <f>B129-C129</f>
        <v/>
      </c>
      <c r="G129" s="20">
        <f>ABS(F129/B129)</f>
        <v/>
      </c>
    </row>
    <row r="130">
      <c r="A130" s="11">
        <f>Data!A100</f>
        <v/>
      </c>
      <c r="B130">
        <f>Data!B100</f>
        <v/>
      </c>
      <c r="C130" s="12">
        <f>$B$13+SUMPRODUCT($C$13:$I$13,Transform!E100:K100)</f>
        <v/>
      </c>
      <c r="F130" s="15">
        <f>B130-C130</f>
        <v/>
      </c>
      <c r="G130" s="20">
        <f>ABS(F130/B130)</f>
        <v/>
      </c>
    </row>
    <row r="131">
      <c r="A131" s="11">
        <f>Data!A101</f>
        <v/>
      </c>
      <c r="B131">
        <f>Data!B101</f>
        <v/>
      </c>
      <c r="C131" s="12">
        <f>$B$13+SUMPRODUCT($C$13:$I$13,Transform!E101:K101)</f>
        <v/>
      </c>
      <c r="F131" s="15">
        <f>B131-C131</f>
        <v/>
      </c>
      <c r="G131" s="20">
        <f>ABS(F131/B131)</f>
        <v/>
      </c>
    </row>
    <row r="132">
      <c r="A132" s="11">
        <f>Data!A102</f>
        <v/>
      </c>
      <c r="B132">
        <f>Data!B102</f>
        <v/>
      </c>
      <c r="C132" s="12">
        <f>$B$13+SUMPRODUCT($C$13:$I$13,Transform!E102:K102)</f>
        <v/>
      </c>
      <c r="F132" s="15">
        <f>B132-C132</f>
        <v/>
      </c>
      <c r="G132" s="20">
        <f>ABS(F132/B132)</f>
        <v/>
      </c>
    </row>
    <row r="133">
      <c r="A133" s="11">
        <f>Data!A103</f>
        <v/>
      </c>
      <c r="B133">
        <f>Data!B103</f>
        <v/>
      </c>
      <c r="C133" s="12">
        <f>$B$13+SUMPRODUCT($C$13:$I$13,Transform!E103:K103)</f>
        <v/>
      </c>
      <c r="F133" s="15">
        <f>B133-C133</f>
        <v/>
      </c>
      <c r="G133" s="20">
        <f>ABS(F133/B133)</f>
        <v/>
      </c>
    </row>
    <row r="134">
      <c r="A134" s="11">
        <f>Data!A104</f>
        <v/>
      </c>
      <c r="B134">
        <f>Data!B104</f>
        <v/>
      </c>
      <c r="C134" s="12">
        <f>$B$13+SUMPRODUCT($C$13:$I$13,Transform!E104:K104)</f>
        <v/>
      </c>
      <c r="F134" s="15">
        <f>B134-C134</f>
        <v/>
      </c>
      <c r="G134" s="20">
        <f>ABS(F134/B134)</f>
        <v/>
      </c>
    </row>
    <row r="135">
      <c r="A135" s="11">
        <f>Data!A105</f>
        <v/>
      </c>
      <c r="B135">
        <f>Data!B105</f>
        <v/>
      </c>
      <c r="C135" s="12">
        <f>$B$13+SUMPRODUCT($C$13:$I$13,Transform!E105:K105)</f>
        <v/>
      </c>
      <c r="F135" s="15">
        <f>B135-C135</f>
        <v/>
      </c>
      <c r="G135" s="20">
        <f>ABS(F135/B135)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0" t="inlineStr">
        <is>
          <t>week</t>
        </is>
      </c>
      <c r="B1" s="10" t="inlineStr">
        <is>
          <t>baseline</t>
        </is>
      </c>
      <c r="C1" s="10" t="inlineStr">
        <is>
          <t>promotion</t>
        </is>
      </c>
      <c r="D1" s="10" t="inlineStr">
        <is>
          <t>search</t>
        </is>
      </c>
      <c r="E1" s="10" t="inlineStr">
        <is>
          <t>social</t>
        </is>
      </c>
      <c r="F1" s="10" t="inlineStr">
        <is>
          <t>video</t>
        </is>
      </c>
      <c r="G1" s="10" t="inlineStr">
        <is>
          <t>model total</t>
        </is>
      </c>
      <c r="H1" s="10" t="inlineStr">
        <is>
          <t>actual</t>
        </is>
      </c>
    </row>
    <row r="2">
      <c r="A2" s="11">
        <f>Data!A2</f>
        <v/>
      </c>
      <c r="B2" s="12">
        <f>Model!$B$13+Model!$C$13*Transform!E2+Model!$D$13*Transform!F2+Model!$E$13*Transform!G2</f>
        <v/>
      </c>
      <c r="C2" s="12">
        <f>Model!$F$13*Transform!H2</f>
        <v/>
      </c>
      <c r="D2" s="12">
        <f>Model!$G$13*Transform!I2</f>
        <v/>
      </c>
      <c r="E2" s="12">
        <f>Model!$H$13*Transform!J2</f>
        <v/>
      </c>
      <c r="F2" s="12">
        <f>Model!$I$13*Transform!K2</f>
        <v/>
      </c>
      <c r="G2" s="12">
        <f>SUM(B2:F2)</f>
        <v/>
      </c>
      <c r="H2" s="12">
        <f>Data!B2</f>
        <v/>
      </c>
    </row>
    <row r="3">
      <c r="A3" s="11">
        <f>Data!A3</f>
        <v/>
      </c>
      <c r="B3" s="12">
        <f>Model!$B$13+Model!$C$13*Transform!E3+Model!$D$13*Transform!F3+Model!$E$13*Transform!G3</f>
        <v/>
      </c>
      <c r="C3" s="12">
        <f>Model!$F$13*Transform!H3</f>
        <v/>
      </c>
      <c r="D3" s="12">
        <f>Model!$G$13*Transform!I3</f>
        <v/>
      </c>
      <c r="E3" s="12">
        <f>Model!$H$13*Transform!J3</f>
        <v/>
      </c>
      <c r="F3" s="12">
        <f>Model!$I$13*Transform!K3</f>
        <v/>
      </c>
      <c r="G3" s="12">
        <f>SUM(B3:F3)</f>
        <v/>
      </c>
      <c r="H3" s="12">
        <f>Data!B3</f>
        <v/>
      </c>
    </row>
    <row r="4">
      <c r="A4" s="11">
        <f>Data!A4</f>
        <v/>
      </c>
      <c r="B4" s="12">
        <f>Model!$B$13+Model!$C$13*Transform!E4+Model!$D$13*Transform!F4+Model!$E$13*Transform!G4</f>
        <v/>
      </c>
      <c r="C4" s="12">
        <f>Model!$F$13*Transform!H4</f>
        <v/>
      </c>
      <c r="D4" s="12">
        <f>Model!$G$13*Transform!I4</f>
        <v/>
      </c>
      <c r="E4" s="12">
        <f>Model!$H$13*Transform!J4</f>
        <v/>
      </c>
      <c r="F4" s="12">
        <f>Model!$I$13*Transform!K4</f>
        <v/>
      </c>
      <c r="G4" s="12">
        <f>SUM(B4:F4)</f>
        <v/>
      </c>
      <c r="H4" s="12">
        <f>Data!B4</f>
        <v/>
      </c>
    </row>
    <row r="5">
      <c r="A5" s="11">
        <f>Data!A5</f>
        <v/>
      </c>
      <c r="B5" s="12">
        <f>Model!$B$13+Model!$C$13*Transform!E5+Model!$D$13*Transform!F5+Model!$E$13*Transform!G5</f>
        <v/>
      </c>
      <c r="C5" s="12">
        <f>Model!$F$13*Transform!H5</f>
        <v/>
      </c>
      <c r="D5" s="12">
        <f>Model!$G$13*Transform!I5</f>
        <v/>
      </c>
      <c r="E5" s="12">
        <f>Model!$H$13*Transform!J5</f>
        <v/>
      </c>
      <c r="F5" s="12">
        <f>Model!$I$13*Transform!K5</f>
        <v/>
      </c>
      <c r="G5" s="12">
        <f>SUM(B5:F5)</f>
        <v/>
      </c>
      <c r="H5" s="12">
        <f>Data!B5</f>
        <v/>
      </c>
    </row>
    <row r="6">
      <c r="A6" s="11">
        <f>Data!A6</f>
        <v/>
      </c>
      <c r="B6" s="12">
        <f>Model!$B$13+Model!$C$13*Transform!E6+Model!$D$13*Transform!F6+Model!$E$13*Transform!G6</f>
        <v/>
      </c>
      <c r="C6" s="12">
        <f>Model!$F$13*Transform!H6</f>
        <v/>
      </c>
      <c r="D6" s="12">
        <f>Model!$G$13*Transform!I6</f>
        <v/>
      </c>
      <c r="E6" s="12">
        <f>Model!$H$13*Transform!J6</f>
        <v/>
      </c>
      <c r="F6" s="12">
        <f>Model!$I$13*Transform!K6</f>
        <v/>
      </c>
      <c r="G6" s="12">
        <f>SUM(B6:F6)</f>
        <v/>
      </c>
      <c r="H6" s="12">
        <f>Data!B6</f>
        <v/>
      </c>
    </row>
    <row r="7">
      <c r="A7" s="11">
        <f>Data!A7</f>
        <v/>
      </c>
      <c r="B7" s="12">
        <f>Model!$B$13+Model!$C$13*Transform!E7+Model!$D$13*Transform!F7+Model!$E$13*Transform!G7</f>
        <v/>
      </c>
      <c r="C7" s="12">
        <f>Model!$F$13*Transform!H7</f>
        <v/>
      </c>
      <c r="D7" s="12">
        <f>Model!$G$13*Transform!I7</f>
        <v/>
      </c>
      <c r="E7" s="12">
        <f>Model!$H$13*Transform!J7</f>
        <v/>
      </c>
      <c r="F7" s="12">
        <f>Model!$I$13*Transform!K7</f>
        <v/>
      </c>
      <c r="G7" s="12">
        <f>SUM(B7:F7)</f>
        <v/>
      </c>
      <c r="H7" s="12">
        <f>Data!B7</f>
        <v/>
      </c>
    </row>
    <row r="8">
      <c r="A8" s="11">
        <f>Data!A8</f>
        <v/>
      </c>
      <c r="B8" s="12">
        <f>Model!$B$13+Model!$C$13*Transform!E8+Model!$D$13*Transform!F8+Model!$E$13*Transform!G8</f>
        <v/>
      </c>
      <c r="C8" s="12">
        <f>Model!$F$13*Transform!H8</f>
        <v/>
      </c>
      <c r="D8" s="12">
        <f>Model!$G$13*Transform!I8</f>
        <v/>
      </c>
      <c r="E8" s="12">
        <f>Model!$H$13*Transform!J8</f>
        <v/>
      </c>
      <c r="F8" s="12">
        <f>Model!$I$13*Transform!K8</f>
        <v/>
      </c>
      <c r="G8" s="12">
        <f>SUM(B8:F8)</f>
        <v/>
      </c>
      <c r="H8" s="12">
        <f>Data!B8</f>
        <v/>
      </c>
    </row>
    <row r="9">
      <c r="A9" s="11">
        <f>Data!A9</f>
        <v/>
      </c>
      <c r="B9" s="12">
        <f>Model!$B$13+Model!$C$13*Transform!E9+Model!$D$13*Transform!F9+Model!$E$13*Transform!G9</f>
        <v/>
      </c>
      <c r="C9" s="12">
        <f>Model!$F$13*Transform!H9</f>
        <v/>
      </c>
      <c r="D9" s="12">
        <f>Model!$G$13*Transform!I9</f>
        <v/>
      </c>
      <c r="E9" s="12">
        <f>Model!$H$13*Transform!J9</f>
        <v/>
      </c>
      <c r="F9" s="12">
        <f>Model!$I$13*Transform!K9</f>
        <v/>
      </c>
      <c r="G9" s="12">
        <f>SUM(B9:F9)</f>
        <v/>
      </c>
      <c r="H9" s="12">
        <f>Data!B9</f>
        <v/>
      </c>
    </row>
    <row r="10">
      <c r="A10" s="11">
        <f>Data!A10</f>
        <v/>
      </c>
      <c r="B10" s="12">
        <f>Model!$B$13+Model!$C$13*Transform!E10+Model!$D$13*Transform!F10+Model!$E$13*Transform!G10</f>
        <v/>
      </c>
      <c r="C10" s="12">
        <f>Model!$F$13*Transform!H10</f>
        <v/>
      </c>
      <c r="D10" s="12">
        <f>Model!$G$13*Transform!I10</f>
        <v/>
      </c>
      <c r="E10" s="12">
        <f>Model!$H$13*Transform!J10</f>
        <v/>
      </c>
      <c r="F10" s="12">
        <f>Model!$I$13*Transform!K10</f>
        <v/>
      </c>
      <c r="G10" s="12">
        <f>SUM(B10:F10)</f>
        <v/>
      </c>
      <c r="H10" s="12">
        <f>Data!B10</f>
        <v/>
      </c>
    </row>
    <row r="11">
      <c r="A11" s="11">
        <f>Data!A11</f>
        <v/>
      </c>
      <c r="B11" s="12">
        <f>Model!$B$13+Model!$C$13*Transform!E11+Model!$D$13*Transform!F11+Model!$E$13*Transform!G11</f>
        <v/>
      </c>
      <c r="C11" s="12">
        <f>Model!$F$13*Transform!H11</f>
        <v/>
      </c>
      <c r="D11" s="12">
        <f>Model!$G$13*Transform!I11</f>
        <v/>
      </c>
      <c r="E11" s="12">
        <f>Model!$H$13*Transform!J11</f>
        <v/>
      </c>
      <c r="F11" s="12">
        <f>Model!$I$13*Transform!K11</f>
        <v/>
      </c>
      <c r="G11" s="12">
        <f>SUM(B11:F11)</f>
        <v/>
      </c>
      <c r="H11" s="12">
        <f>Data!B11</f>
        <v/>
      </c>
    </row>
    <row r="12">
      <c r="A12" s="11">
        <f>Data!A12</f>
        <v/>
      </c>
      <c r="B12" s="12">
        <f>Model!$B$13+Model!$C$13*Transform!E12+Model!$D$13*Transform!F12+Model!$E$13*Transform!G12</f>
        <v/>
      </c>
      <c r="C12" s="12">
        <f>Model!$F$13*Transform!H12</f>
        <v/>
      </c>
      <c r="D12" s="12">
        <f>Model!$G$13*Transform!I12</f>
        <v/>
      </c>
      <c r="E12" s="12">
        <f>Model!$H$13*Transform!J12</f>
        <v/>
      </c>
      <c r="F12" s="12">
        <f>Model!$I$13*Transform!K12</f>
        <v/>
      </c>
      <c r="G12" s="12">
        <f>SUM(B12:F12)</f>
        <v/>
      </c>
      <c r="H12" s="12">
        <f>Data!B12</f>
        <v/>
      </c>
    </row>
    <row r="13">
      <c r="A13" s="11">
        <f>Data!A13</f>
        <v/>
      </c>
      <c r="B13" s="12">
        <f>Model!$B$13+Model!$C$13*Transform!E13+Model!$D$13*Transform!F13+Model!$E$13*Transform!G13</f>
        <v/>
      </c>
      <c r="C13" s="12">
        <f>Model!$F$13*Transform!H13</f>
        <v/>
      </c>
      <c r="D13" s="12">
        <f>Model!$G$13*Transform!I13</f>
        <v/>
      </c>
      <c r="E13" s="12">
        <f>Model!$H$13*Transform!J13</f>
        <v/>
      </c>
      <c r="F13" s="12">
        <f>Model!$I$13*Transform!K13</f>
        <v/>
      </c>
      <c r="G13" s="12">
        <f>SUM(B13:F13)</f>
        <v/>
      </c>
      <c r="H13" s="12">
        <f>Data!B13</f>
        <v/>
      </c>
    </row>
    <row r="14">
      <c r="A14" s="11">
        <f>Data!A14</f>
        <v/>
      </c>
      <c r="B14" s="12">
        <f>Model!$B$13+Model!$C$13*Transform!E14+Model!$D$13*Transform!F14+Model!$E$13*Transform!G14</f>
        <v/>
      </c>
      <c r="C14" s="12">
        <f>Model!$F$13*Transform!H14</f>
        <v/>
      </c>
      <c r="D14" s="12">
        <f>Model!$G$13*Transform!I14</f>
        <v/>
      </c>
      <c r="E14" s="12">
        <f>Model!$H$13*Transform!J14</f>
        <v/>
      </c>
      <c r="F14" s="12">
        <f>Model!$I$13*Transform!K14</f>
        <v/>
      </c>
      <c r="G14" s="12">
        <f>SUM(B14:F14)</f>
        <v/>
      </c>
      <c r="H14" s="12">
        <f>Data!B14</f>
        <v/>
      </c>
    </row>
    <row r="15">
      <c r="A15" s="11">
        <f>Data!A15</f>
        <v/>
      </c>
      <c r="B15" s="12">
        <f>Model!$B$13+Model!$C$13*Transform!E15+Model!$D$13*Transform!F15+Model!$E$13*Transform!G15</f>
        <v/>
      </c>
      <c r="C15" s="12">
        <f>Model!$F$13*Transform!H15</f>
        <v/>
      </c>
      <c r="D15" s="12">
        <f>Model!$G$13*Transform!I15</f>
        <v/>
      </c>
      <c r="E15" s="12">
        <f>Model!$H$13*Transform!J15</f>
        <v/>
      </c>
      <c r="F15" s="12">
        <f>Model!$I$13*Transform!K15</f>
        <v/>
      </c>
      <c r="G15" s="12">
        <f>SUM(B15:F15)</f>
        <v/>
      </c>
      <c r="H15" s="12">
        <f>Data!B15</f>
        <v/>
      </c>
    </row>
    <row r="16">
      <c r="A16" s="11">
        <f>Data!A16</f>
        <v/>
      </c>
      <c r="B16" s="12">
        <f>Model!$B$13+Model!$C$13*Transform!E16+Model!$D$13*Transform!F16+Model!$E$13*Transform!G16</f>
        <v/>
      </c>
      <c r="C16" s="12">
        <f>Model!$F$13*Transform!H16</f>
        <v/>
      </c>
      <c r="D16" s="12">
        <f>Model!$G$13*Transform!I16</f>
        <v/>
      </c>
      <c r="E16" s="12">
        <f>Model!$H$13*Transform!J16</f>
        <v/>
      </c>
      <c r="F16" s="12">
        <f>Model!$I$13*Transform!K16</f>
        <v/>
      </c>
      <c r="G16" s="12">
        <f>SUM(B16:F16)</f>
        <v/>
      </c>
      <c r="H16" s="12">
        <f>Data!B16</f>
        <v/>
      </c>
    </row>
    <row r="17">
      <c r="A17" s="11">
        <f>Data!A17</f>
        <v/>
      </c>
      <c r="B17" s="12">
        <f>Model!$B$13+Model!$C$13*Transform!E17+Model!$D$13*Transform!F17+Model!$E$13*Transform!G17</f>
        <v/>
      </c>
      <c r="C17" s="12">
        <f>Model!$F$13*Transform!H17</f>
        <v/>
      </c>
      <c r="D17" s="12">
        <f>Model!$G$13*Transform!I17</f>
        <v/>
      </c>
      <c r="E17" s="12">
        <f>Model!$H$13*Transform!J17</f>
        <v/>
      </c>
      <c r="F17" s="12">
        <f>Model!$I$13*Transform!K17</f>
        <v/>
      </c>
      <c r="G17" s="12">
        <f>SUM(B17:F17)</f>
        <v/>
      </c>
      <c r="H17" s="12">
        <f>Data!B17</f>
        <v/>
      </c>
    </row>
    <row r="18">
      <c r="A18" s="11">
        <f>Data!A18</f>
        <v/>
      </c>
      <c r="B18" s="12">
        <f>Model!$B$13+Model!$C$13*Transform!E18+Model!$D$13*Transform!F18+Model!$E$13*Transform!G18</f>
        <v/>
      </c>
      <c r="C18" s="12">
        <f>Model!$F$13*Transform!H18</f>
        <v/>
      </c>
      <c r="D18" s="12">
        <f>Model!$G$13*Transform!I18</f>
        <v/>
      </c>
      <c r="E18" s="12">
        <f>Model!$H$13*Transform!J18</f>
        <v/>
      </c>
      <c r="F18" s="12">
        <f>Model!$I$13*Transform!K18</f>
        <v/>
      </c>
      <c r="G18" s="12">
        <f>SUM(B18:F18)</f>
        <v/>
      </c>
      <c r="H18" s="12">
        <f>Data!B18</f>
        <v/>
      </c>
    </row>
    <row r="19">
      <c r="A19" s="11">
        <f>Data!A19</f>
        <v/>
      </c>
      <c r="B19" s="12">
        <f>Model!$B$13+Model!$C$13*Transform!E19+Model!$D$13*Transform!F19+Model!$E$13*Transform!G19</f>
        <v/>
      </c>
      <c r="C19" s="12">
        <f>Model!$F$13*Transform!H19</f>
        <v/>
      </c>
      <c r="D19" s="12">
        <f>Model!$G$13*Transform!I19</f>
        <v/>
      </c>
      <c r="E19" s="12">
        <f>Model!$H$13*Transform!J19</f>
        <v/>
      </c>
      <c r="F19" s="12">
        <f>Model!$I$13*Transform!K19</f>
        <v/>
      </c>
      <c r="G19" s="12">
        <f>SUM(B19:F19)</f>
        <v/>
      </c>
      <c r="H19" s="12">
        <f>Data!B19</f>
        <v/>
      </c>
    </row>
    <row r="20">
      <c r="A20" s="11">
        <f>Data!A20</f>
        <v/>
      </c>
      <c r="B20" s="12">
        <f>Model!$B$13+Model!$C$13*Transform!E20+Model!$D$13*Transform!F20+Model!$E$13*Transform!G20</f>
        <v/>
      </c>
      <c r="C20" s="12">
        <f>Model!$F$13*Transform!H20</f>
        <v/>
      </c>
      <c r="D20" s="12">
        <f>Model!$G$13*Transform!I20</f>
        <v/>
      </c>
      <c r="E20" s="12">
        <f>Model!$H$13*Transform!J20</f>
        <v/>
      </c>
      <c r="F20" s="12">
        <f>Model!$I$13*Transform!K20</f>
        <v/>
      </c>
      <c r="G20" s="12">
        <f>SUM(B20:F20)</f>
        <v/>
      </c>
      <c r="H20" s="12">
        <f>Data!B20</f>
        <v/>
      </c>
    </row>
    <row r="21">
      <c r="A21" s="11">
        <f>Data!A21</f>
        <v/>
      </c>
      <c r="B21" s="12">
        <f>Model!$B$13+Model!$C$13*Transform!E21+Model!$D$13*Transform!F21+Model!$E$13*Transform!G21</f>
        <v/>
      </c>
      <c r="C21" s="12">
        <f>Model!$F$13*Transform!H21</f>
        <v/>
      </c>
      <c r="D21" s="12">
        <f>Model!$G$13*Transform!I21</f>
        <v/>
      </c>
      <c r="E21" s="12">
        <f>Model!$H$13*Transform!J21</f>
        <v/>
      </c>
      <c r="F21" s="12">
        <f>Model!$I$13*Transform!K21</f>
        <v/>
      </c>
      <c r="G21" s="12">
        <f>SUM(B21:F21)</f>
        <v/>
      </c>
      <c r="H21" s="12">
        <f>Data!B21</f>
        <v/>
      </c>
    </row>
    <row r="22">
      <c r="A22" s="11">
        <f>Data!A22</f>
        <v/>
      </c>
      <c r="B22" s="12">
        <f>Model!$B$13+Model!$C$13*Transform!E22+Model!$D$13*Transform!F22+Model!$E$13*Transform!G22</f>
        <v/>
      </c>
      <c r="C22" s="12">
        <f>Model!$F$13*Transform!H22</f>
        <v/>
      </c>
      <c r="D22" s="12">
        <f>Model!$G$13*Transform!I22</f>
        <v/>
      </c>
      <c r="E22" s="12">
        <f>Model!$H$13*Transform!J22</f>
        <v/>
      </c>
      <c r="F22" s="12">
        <f>Model!$I$13*Transform!K22</f>
        <v/>
      </c>
      <c r="G22" s="12">
        <f>SUM(B22:F22)</f>
        <v/>
      </c>
      <c r="H22" s="12">
        <f>Data!B22</f>
        <v/>
      </c>
    </row>
    <row r="23">
      <c r="A23" s="11">
        <f>Data!A23</f>
        <v/>
      </c>
      <c r="B23" s="12">
        <f>Model!$B$13+Model!$C$13*Transform!E23+Model!$D$13*Transform!F23+Model!$E$13*Transform!G23</f>
        <v/>
      </c>
      <c r="C23" s="12">
        <f>Model!$F$13*Transform!H23</f>
        <v/>
      </c>
      <c r="D23" s="12">
        <f>Model!$G$13*Transform!I23</f>
        <v/>
      </c>
      <c r="E23" s="12">
        <f>Model!$H$13*Transform!J23</f>
        <v/>
      </c>
      <c r="F23" s="12">
        <f>Model!$I$13*Transform!K23</f>
        <v/>
      </c>
      <c r="G23" s="12">
        <f>SUM(B23:F23)</f>
        <v/>
      </c>
      <c r="H23" s="12">
        <f>Data!B23</f>
        <v/>
      </c>
    </row>
    <row r="24">
      <c r="A24" s="11">
        <f>Data!A24</f>
        <v/>
      </c>
      <c r="B24" s="12">
        <f>Model!$B$13+Model!$C$13*Transform!E24+Model!$D$13*Transform!F24+Model!$E$13*Transform!G24</f>
        <v/>
      </c>
      <c r="C24" s="12">
        <f>Model!$F$13*Transform!H24</f>
        <v/>
      </c>
      <c r="D24" s="12">
        <f>Model!$G$13*Transform!I24</f>
        <v/>
      </c>
      <c r="E24" s="12">
        <f>Model!$H$13*Transform!J24</f>
        <v/>
      </c>
      <c r="F24" s="12">
        <f>Model!$I$13*Transform!K24</f>
        <v/>
      </c>
      <c r="G24" s="12">
        <f>SUM(B24:F24)</f>
        <v/>
      </c>
      <c r="H24" s="12">
        <f>Data!B24</f>
        <v/>
      </c>
    </row>
    <row r="25">
      <c r="A25" s="11">
        <f>Data!A25</f>
        <v/>
      </c>
      <c r="B25" s="12">
        <f>Model!$B$13+Model!$C$13*Transform!E25+Model!$D$13*Transform!F25+Model!$E$13*Transform!G25</f>
        <v/>
      </c>
      <c r="C25" s="12">
        <f>Model!$F$13*Transform!H25</f>
        <v/>
      </c>
      <c r="D25" s="12">
        <f>Model!$G$13*Transform!I25</f>
        <v/>
      </c>
      <c r="E25" s="12">
        <f>Model!$H$13*Transform!J25</f>
        <v/>
      </c>
      <c r="F25" s="12">
        <f>Model!$I$13*Transform!K25</f>
        <v/>
      </c>
      <c r="G25" s="12">
        <f>SUM(B25:F25)</f>
        <v/>
      </c>
      <c r="H25" s="12">
        <f>Data!B25</f>
        <v/>
      </c>
    </row>
    <row r="26">
      <c r="A26" s="11">
        <f>Data!A26</f>
        <v/>
      </c>
      <c r="B26" s="12">
        <f>Model!$B$13+Model!$C$13*Transform!E26+Model!$D$13*Transform!F26+Model!$E$13*Transform!G26</f>
        <v/>
      </c>
      <c r="C26" s="12">
        <f>Model!$F$13*Transform!H26</f>
        <v/>
      </c>
      <c r="D26" s="12">
        <f>Model!$G$13*Transform!I26</f>
        <v/>
      </c>
      <c r="E26" s="12">
        <f>Model!$H$13*Transform!J26</f>
        <v/>
      </c>
      <c r="F26" s="12">
        <f>Model!$I$13*Transform!K26</f>
        <v/>
      </c>
      <c r="G26" s="12">
        <f>SUM(B26:F26)</f>
        <v/>
      </c>
      <c r="H26" s="12">
        <f>Data!B26</f>
        <v/>
      </c>
    </row>
    <row r="27">
      <c r="A27" s="11">
        <f>Data!A27</f>
        <v/>
      </c>
      <c r="B27" s="12">
        <f>Model!$B$13+Model!$C$13*Transform!E27+Model!$D$13*Transform!F27+Model!$E$13*Transform!G27</f>
        <v/>
      </c>
      <c r="C27" s="12">
        <f>Model!$F$13*Transform!H27</f>
        <v/>
      </c>
      <c r="D27" s="12">
        <f>Model!$G$13*Transform!I27</f>
        <v/>
      </c>
      <c r="E27" s="12">
        <f>Model!$H$13*Transform!J27</f>
        <v/>
      </c>
      <c r="F27" s="12">
        <f>Model!$I$13*Transform!K27</f>
        <v/>
      </c>
      <c r="G27" s="12">
        <f>SUM(B27:F27)</f>
        <v/>
      </c>
      <c r="H27" s="12">
        <f>Data!B27</f>
        <v/>
      </c>
    </row>
    <row r="28">
      <c r="A28" s="11">
        <f>Data!A28</f>
        <v/>
      </c>
      <c r="B28" s="12">
        <f>Model!$B$13+Model!$C$13*Transform!E28+Model!$D$13*Transform!F28+Model!$E$13*Transform!G28</f>
        <v/>
      </c>
      <c r="C28" s="12">
        <f>Model!$F$13*Transform!H28</f>
        <v/>
      </c>
      <c r="D28" s="12">
        <f>Model!$G$13*Transform!I28</f>
        <v/>
      </c>
      <c r="E28" s="12">
        <f>Model!$H$13*Transform!J28</f>
        <v/>
      </c>
      <c r="F28" s="12">
        <f>Model!$I$13*Transform!K28</f>
        <v/>
      </c>
      <c r="G28" s="12">
        <f>SUM(B28:F28)</f>
        <v/>
      </c>
      <c r="H28" s="12">
        <f>Data!B28</f>
        <v/>
      </c>
    </row>
    <row r="29">
      <c r="A29" s="11">
        <f>Data!A29</f>
        <v/>
      </c>
      <c r="B29" s="12">
        <f>Model!$B$13+Model!$C$13*Transform!E29+Model!$D$13*Transform!F29+Model!$E$13*Transform!G29</f>
        <v/>
      </c>
      <c r="C29" s="12">
        <f>Model!$F$13*Transform!H29</f>
        <v/>
      </c>
      <c r="D29" s="12">
        <f>Model!$G$13*Transform!I29</f>
        <v/>
      </c>
      <c r="E29" s="12">
        <f>Model!$H$13*Transform!J29</f>
        <v/>
      </c>
      <c r="F29" s="12">
        <f>Model!$I$13*Transform!K29</f>
        <v/>
      </c>
      <c r="G29" s="12">
        <f>SUM(B29:F29)</f>
        <v/>
      </c>
      <c r="H29" s="12">
        <f>Data!B29</f>
        <v/>
      </c>
    </row>
    <row r="30">
      <c r="A30" s="11">
        <f>Data!A30</f>
        <v/>
      </c>
      <c r="B30" s="12">
        <f>Model!$B$13+Model!$C$13*Transform!E30+Model!$D$13*Transform!F30+Model!$E$13*Transform!G30</f>
        <v/>
      </c>
      <c r="C30" s="12">
        <f>Model!$F$13*Transform!H30</f>
        <v/>
      </c>
      <c r="D30" s="12">
        <f>Model!$G$13*Transform!I30</f>
        <v/>
      </c>
      <c r="E30" s="12">
        <f>Model!$H$13*Transform!J30</f>
        <v/>
      </c>
      <c r="F30" s="12">
        <f>Model!$I$13*Transform!K30</f>
        <v/>
      </c>
      <c r="G30" s="12">
        <f>SUM(B30:F30)</f>
        <v/>
      </c>
      <c r="H30" s="12">
        <f>Data!B30</f>
        <v/>
      </c>
    </row>
    <row r="31">
      <c r="A31" s="11">
        <f>Data!A31</f>
        <v/>
      </c>
      <c r="B31" s="12">
        <f>Model!$B$13+Model!$C$13*Transform!E31+Model!$D$13*Transform!F31+Model!$E$13*Transform!G31</f>
        <v/>
      </c>
      <c r="C31" s="12">
        <f>Model!$F$13*Transform!H31</f>
        <v/>
      </c>
      <c r="D31" s="12">
        <f>Model!$G$13*Transform!I31</f>
        <v/>
      </c>
      <c r="E31" s="12">
        <f>Model!$H$13*Transform!J31</f>
        <v/>
      </c>
      <c r="F31" s="12">
        <f>Model!$I$13*Transform!K31</f>
        <v/>
      </c>
      <c r="G31" s="12">
        <f>SUM(B31:F31)</f>
        <v/>
      </c>
      <c r="H31" s="12">
        <f>Data!B31</f>
        <v/>
      </c>
    </row>
    <row r="32">
      <c r="A32" s="11">
        <f>Data!A32</f>
        <v/>
      </c>
      <c r="B32" s="12">
        <f>Model!$B$13+Model!$C$13*Transform!E32+Model!$D$13*Transform!F32+Model!$E$13*Transform!G32</f>
        <v/>
      </c>
      <c r="C32" s="12">
        <f>Model!$F$13*Transform!H32</f>
        <v/>
      </c>
      <c r="D32" s="12">
        <f>Model!$G$13*Transform!I32</f>
        <v/>
      </c>
      <c r="E32" s="12">
        <f>Model!$H$13*Transform!J32</f>
        <v/>
      </c>
      <c r="F32" s="12">
        <f>Model!$I$13*Transform!K32</f>
        <v/>
      </c>
      <c r="G32" s="12">
        <f>SUM(B32:F32)</f>
        <v/>
      </c>
      <c r="H32" s="12">
        <f>Data!B32</f>
        <v/>
      </c>
    </row>
    <row r="33">
      <c r="A33" s="11">
        <f>Data!A33</f>
        <v/>
      </c>
      <c r="B33" s="12">
        <f>Model!$B$13+Model!$C$13*Transform!E33+Model!$D$13*Transform!F33+Model!$E$13*Transform!G33</f>
        <v/>
      </c>
      <c r="C33" s="12">
        <f>Model!$F$13*Transform!H33</f>
        <v/>
      </c>
      <c r="D33" s="12">
        <f>Model!$G$13*Transform!I33</f>
        <v/>
      </c>
      <c r="E33" s="12">
        <f>Model!$H$13*Transform!J33</f>
        <v/>
      </c>
      <c r="F33" s="12">
        <f>Model!$I$13*Transform!K33</f>
        <v/>
      </c>
      <c r="G33" s="12">
        <f>SUM(B33:F33)</f>
        <v/>
      </c>
      <c r="H33" s="12">
        <f>Data!B33</f>
        <v/>
      </c>
    </row>
    <row r="34">
      <c r="A34" s="11">
        <f>Data!A34</f>
        <v/>
      </c>
      <c r="B34" s="12">
        <f>Model!$B$13+Model!$C$13*Transform!E34+Model!$D$13*Transform!F34+Model!$E$13*Transform!G34</f>
        <v/>
      </c>
      <c r="C34" s="12">
        <f>Model!$F$13*Transform!H34</f>
        <v/>
      </c>
      <c r="D34" s="12">
        <f>Model!$G$13*Transform!I34</f>
        <v/>
      </c>
      <c r="E34" s="12">
        <f>Model!$H$13*Transform!J34</f>
        <v/>
      </c>
      <c r="F34" s="12">
        <f>Model!$I$13*Transform!K34</f>
        <v/>
      </c>
      <c r="G34" s="12">
        <f>SUM(B34:F34)</f>
        <v/>
      </c>
      <c r="H34" s="12">
        <f>Data!B34</f>
        <v/>
      </c>
    </row>
    <row r="35">
      <c r="A35" s="11">
        <f>Data!A35</f>
        <v/>
      </c>
      <c r="B35" s="12">
        <f>Model!$B$13+Model!$C$13*Transform!E35+Model!$D$13*Transform!F35+Model!$E$13*Transform!G35</f>
        <v/>
      </c>
      <c r="C35" s="12">
        <f>Model!$F$13*Transform!H35</f>
        <v/>
      </c>
      <c r="D35" s="12">
        <f>Model!$G$13*Transform!I35</f>
        <v/>
      </c>
      <c r="E35" s="12">
        <f>Model!$H$13*Transform!J35</f>
        <v/>
      </c>
      <c r="F35" s="12">
        <f>Model!$I$13*Transform!K35</f>
        <v/>
      </c>
      <c r="G35" s="12">
        <f>SUM(B35:F35)</f>
        <v/>
      </c>
      <c r="H35" s="12">
        <f>Data!B35</f>
        <v/>
      </c>
    </row>
    <row r="36">
      <c r="A36" s="11">
        <f>Data!A36</f>
        <v/>
      </c>
      <c r="B36" s="12">
        <f>Model!$B$13+Model!$C$13*Transform!E36+Model!$D$13*Transform!F36+Model!$E$13*Transform!G36</f>
        <v/>
      </c>
      <c r="C36" s="12">
        <f>Model!$F$13*Transform!H36</f>
        <v/>
      </c>
      <c r="D36" s="12">
        <f>Model!$G$13*Transform!I36</f>
        <v/>
      </c>
      <c r="E36" s="12">
        <f>Model!$H$13*Transform!J36</f>
        <v/>
      </c>
      <c r="F36" s="12">
        <f>Model!$I$13*Transform!K36</f>
        <v/>
      </c>
      <c r="G36" s="12">
        <f>SUM(B36:F36)</f>
        <v/>
      </c>
      <c r="H36" s="12">
        <f>Data!B36</f>
        <v/>
      </c>
    </row>
    <row r="37">
      <c r="A37" s="11">
        <f>Data!A37</f>
        <v/>
      </c>
      <c r="B37" s="12">
        <f>Model!$B$13+Model!$C$13*Transform!E37+Model!$D$13*Transform!F37+Model!$E$13*Transform!G37</f>
        <v/>
      </c>
      <c r="C37" s="12">
        <f>Model!$F$13*Transform!H37</f>
        <v/>
      </c>
      <c r="D37" s="12">
        <f>Model!$G$13*Transform!I37</f>
        <v/>
      </c>
      <c r="E37" s="12">
        <f>Model!$H$13*Transform!J37</f>
        <v/>
      </c>
      <c r="F37" s="12">
        <f>Model!$I$13*Transform!K37</f>
        <v/>
      </c>
      <c r="G37" s="12">
        <f>SUM(B37:F37)</f>
        <v/>
      </c>
      <c r="H37" s="12">
        <f>Data!B37</f>
        <v/>
      </c>
    </row>
    <row r="38">
      <c r="A38" s="11">
        <f>Data!A38</f>
        <v/>
      </c>
      <c r="B38" s="12">
        <f>Model!$B$13+Model!$C$13*Transform!E38+Model!$D$13*Transform!F38+Model!$E$13*Transform!G38</f>
        <v/>
      </c>
      <c r="C38" s="12">
        <f>Model!$F$13*Transform!H38</f>
        <v/>
      </c>
      <c r="D38" s="12">
        <f>Model!$G$13*Transform!I38</f>
        <v/>
      </c>
      <c r="E38" s="12">
        <f>Model!$H$13*Transform!J38</f>
        <v/>
      </c>
      <c r="F38" s="12">
        <f>Model!$I$13*Transform!K38</f>
        <v/>
      </c>
      <c r="G38" s="12">
        <f>SUM(B38:F38)</f>
        <v/>
      </c>
      <c r="H38" s="12">
        <f>Data!B38</f>
        <v/>
      </c>
    </row>
    <row r="39">
      <c r="A39" s="11">
        <f>Data!A39</f>
        <v/>
      </c>
      <c r="B39" s="12">
        <f>Model!$B$13+Model!$C$13*Transform!E39+Model!$D$13*Transform!F39+Model!$E$13*Transform!G39</f>
        <v/>
      </c>
      <c r="C39" s="12">
        <f>Model!$F$13*Transform!H39</f>
        <v/>
      </c>
      <c r="D39" s="12">
        <f>Model!$G$13*Transform!I39</f>
        <v/>
      </c>
      <c r="E39" s="12">
        <f>Model!$H$13*Transform!J39</f>
        <v/>
      </c>
      <c r="F39" s="12">
        <f>Model!$I$13*Transform!K39</f>
        <v/>
      </c>
      <c r="G39" s="12">
        <f>SUM(B39:F39)</f>
        <v/>
      </c>
      <c r="H39" s="12">
        <f>Data!B39</f>
        <v/>
      </c>
    </row>
    <row r="40">
      <c r="A40" s="11">
        <f>Data!A40</f>
        <v/>
      </c>
      <c r="B40" s="12">
        <f>Model!$B$13+Model!$C$13*Transform!E40+Model!$D$13*Transform!F40+Model!$E$13*Transform!G40</f>
        <v/>
      </c>
      <c r="C40" s="12">
        <f>Model!$F$13*Transform!H40</f>
        <v/>
      </c>
      <c r="D40" s="12">
        <f>Model!$G$13*Transform!I40</f>
        <v/>
      </c>
      <c r="E40" s="12">
        <f>Model!$H$13*Transform!J40</f>
        <v/>
      </c>
      <c r="F40" s="12">
        <f>Model!$I$13*Transform!K40</f>
        <v/>
      </c>
      <c r="G40" s="12">
        <f>SUM(B40:F40)</f>
        <v/>
      </c>
      <c r="H40" s="12">
        <f>Data!B40</f>
        <v/>
      </c>
    </row>
    <row r="41">
      <c r="A41" s="11">
        <f>Data!A41</f>
        <v/>
      </c>
      <c r="B41" s="12">
        <f>Model!$B$13+Model!$C$13*Transform!E41+Model!$D$13*Transform!F41+Model!$E$13*Transform!G41</f>
        <v/>
      </c>
      <c r="C41" s="12">
        <f>Model!$F$13*Transform!H41</f>
        <v/>
      </c>
      <c r="D41" s="12">
        <f>Model!$G$13*Transform!I41</f>
        <v/>
      </c>
      <c r="E41" s="12">
        <f>Model!$H$13*Transform!J41</f>
        <v/>
      </c>
      <c r="F41" s="12">
        <f>Model!$I$13*Transform!K41</f>
        <v/>
      </c>
      <c r="G41" s="12">
        <f>SUM(B41:F41)</f>
        <v/>
      </c>
      <c r="H41" s="12">
        <f>Data!B41</f>
        <v/>
      </c>
    </row>
    <row r="42">
      <c r="A42" s="11">
        <f>Data!A42</f>
        <v/>
      </c>
      <c r="B42" s="12">
        <f>Model!$B$13+Model!$C$13*Transform!E42+Model!$D$13*Transform!F42+Model!$E$13*Transform!G42</f>
        <v/>
      </c>
      <c r="C42" s="12">
        <f>Model!$F$13*Transform!H42</f>
        <v/>
      </c>
      <c r="D42" s="12">
        <f>Model!$G$13*Transform!I42</f>
        <v/>
      </c>
      <c r="E42" s="12">
        <f>Model!$H$13*Transform!J42</f>
        <v/>
      </c>
      <c r="F42" s="12">
        <f>Model!$I$13*Transform!K42</f>
        <v/>
      </c>
      <c r="G42" s="12">
        <f>SUM(B42:F42)</f>
        <v/>
      </c>
      <c r="H42" s="12">
        <f>Data!B42</f>
        <v/>
      </c>
    </row>
    <row r="43">
      <c r="A43" s="11">
        <f>Data!A43</f>
        <v/>
      </c>
      <c r="B43" s="12">
        <f>Model!$B$13+Model!$C$13*Transform!E43+Model!$D$13*Transform!F43+Model!$E$13*Transform!G43</f>
        <v/>
      </c>
      <c r="C43" s="12">
        <f>Model!$F$13*Transform!H43</f>
        <v/>
      </c>
      <c r="D43" s="12">
        <f>Model!$G$13*Transform!I43</f>
        <v/>
      </c>
      <c r="E43" s="12">
        <f>Model!$H$13*Transform!J43</f>
        <v/>
      </c>
      <c r="F43" s="12">
        <f>Model!$I$13*Transform!K43</f>
        <v/>
      </c>
      <c r="G43" s="12">
        <f>SUM(B43:F43)</f>
        <v/>
      </c>
      <c r="H43" s="12">
        <f>Data!B43</f>
        <v/>
      </c>
    </row>
    <row r="44">
      <c r="A44" s="11">
        <f>Data!A44</f>
        <v/>
      </c>
      <c r="B44" s="12">
        <f>Model!$B$13+Model!$C$13*Transform!E44+Model!$D$13*Transform!F44+Model!$E$13*Transform!G44</f>
        <v/>
      </c>
      <c r="C44" s="12">
        <f>Model!$F$13*Transform!H44</f>
        <v/>
      </c>
      <c r="D44" s="12">
        <f>Model!$G$13*Transform!I44</f>
        <v/>
      </c>
      <c r="E44" s="12">
        <f>Model!$H$13*Transform!J44</f>
        <v/>
      </c>
      <c r="F44" s="12">
        <f>Model!$I$13*Transform!K44</f>
        <v/>
      </c>
      <c r="G44" s="12">
        <f>SUM(B44:F44)</f>
        <v/>
      </c>
      <c r="H44" s="12">
        <f>Data!B44</f>
        <v/>
      </c>
    </row>
    <row r="45">
      <c r="A45" s="11">
        <f>Data!A45</f>
        <v/>
      </c>
      <c r="B45" s="12">
        <f>Model!$B$13+Model!$C$13*Transform!E45+Model!$D$13*Transform!F45+Model!$E$13*Transform!G45</f>
        <v/>
      </c>
      <c r="C45" s="12">
        <f>Model!$F$13*Transform!H45</f>
        <v/>
      </c>
      <c r="D45" s="12">
        <f>Model!$G$13*Transform!I45</f>
        <v/>
      </c>
      <c r="E45" s="12">
        <f>Model!$H$13*Transform!J45</f>
        <v/>
      </c>
      <c r="F45" s="12">
        <f>Model!$I$13*Transform!K45</f>
        <v/>
      </c>
      <c r="G45" s="12">
        <f>SUM(B45:F45)</f>
        <v/>
      </c>
      <c r="H45" s="12">
        <f>Data!B45</f>
        <v/>
      </c>
    </row>
    <row r="46">
      <c r="A46" s="11">
        <f>Data!A46</f>
        <v/>
      </c>
      <c r="B46" s="12">
        <f>Model!$B$13+Model!$C$13*Transform!E46+Model!$D$13*Transform!F46+Model!$E$13*Transform!G46</f>
        <v/>
      </c>
      <c r="C46" s="12">
        <f>Model!$F$13*Transform!H46</f>
        <v/>
      </c>
      <c r="D46" s="12">
        <f>Model!$G$13*Transform!I46</f>
        <v/>
      </c>
      <c r="E46" s="12">
        <f>Model!$H$13*Transform!J46</f>
        <v/>
      </c>
      <c r="F46" s="12">
        <f>Model!$I$13*Transform!K46</f>
        <v/>
      </c>
      <c r="G46" s="12">
        <f>SUM(B46:F46)</f>
        <v/>
      </c>
      <c r="H46" s="12">
        <f>Data!B46</f>
        <v/>
      </c>
    </row>
    <row r="47">
      <c r="A47" s="11">
        <f>Data!A47</f>
        <v/>
      </c>
      <c r="B47" s="12">
        <f>Model!$B$13+Model!$C$13*Transform!E47+Model!$D$13*Transform!F47+Model!$E$13*Transform!G47</f>
        <v/>
      </c>
      <c r="C47" s="12">
        <f>Model!$F$13*Transform!H47</f>
        <v/>
      </c>
      <c r="D47" s="12">
        <f>Model!$G$13*Transform!I47</f>
        <v/>
      </c>
      <c r="E47" s="12">
        <f>Model!$H$13*Transform!J47</f>
        <v/>
      </c>
      <c r="F47" s="12">
        <f>Model!$I$13*Transform!K47</f>
        <v/>
      </c>
      <c r="G47" s="12">
        <f>SUM(B47:F47)</f>
        <v/>
      </c>
      <c r="H47" s="12">
        <f>Data!B47</f>
        <v/>
      </c>
    </row>
    <row r="48">
      <c r="A48" s="11">
        <f>Data!A48</f>
        <v/>
      </c>
      <c r="B48" s="12">
        <f>Model!$B$13+Model!$C$13*Transform!E48+Model!$D$13*Transform!F48+Model!$E$13*Transform!G48</f>
        <v/>
      </c>
      <c r="C48" s="12">
        <f>Model!$F$13*Transform!H48</f>
        <v/>
      </c>
      <c r="D48" s="12">
        <f>Model!$G$13*Transform!I48</f>
        <v/>
      </c>
      <c r="E48" s="12">
        <f>Model!$H$13*Transform!J48</f>
        <v/>
      </c>
      <c r="F48" s="12">
        <f>Model!$I$13*Transform!K48</f>
        <v/>
      </c>
      <c r="G48" s="12">
        <f>SUM(B48:F48)</f>
        <v/>
      </c>
      <c r="H48" s="12">
        <f>Data!B48</f>
        <v/>
      </c>
    </row>
    <row r="49">
      <c r="A49" s="11">
        <f>Data!A49</f>
        <v/>
      </c>
      <c r="B49" s="12">
        <f>Model!$B$13+Model!$C$13*Transform!E49+Model!$D$13*Transform!F49+Model!$E$13*Transform!G49</f>
        <v/>
      </c>
      <c r="C49" s="12">
        <f>Model!$F$13*Transform!H49</f>
        <v/>
      </c>
      <c r="D49" s="12">
        <f>Model!$G$13*Transform!I49</f>
        <v/>
      </c>
      <c r="E49" s="12">
        <f>Model!$H$13*Transform!J49</f>
        <v/>
      </c>
      <c r="F49" s="12">
        <f>Model!$I$13*Transform!K49</f>
        <v/>
      </c>
      <c r="G49" s="12">
        <f>SUM(B49:F49)</f>
        <v/>
      </c>
      <c r="H49" s="12">
        <f>Data!B49</f>
        <v/>
      </c>
    </row>
    <row r="50">
      <c r="A50" s="11">
        <f>Data!A50</f>
        <v/>
      </c>
      <c r="B50" s="12">
        <f>Model!$B$13+Model!$C$13*Transform!E50+Model!$D$13*Transform!F50+Model!$E$13*Transform!G50</f>
        <v/>
      </c>
      <c r="C50" s="12">
        <f>Model!$F$13*Transform!H50</f>
        <v/>
      </c>
      <c r="D50" s="12">
        <f>Model!$G$13*Transform!I50</f>
        <v/>
      </c>
      <c r="E50" s="12">
        <f>Model!$H$13*Transform!J50</f>
        <v/>
      </c>
      <c r="F50" s="12">
        <f>Model!$I$13*Transform!K50</f>
        <v/>
      </c>
      <c r="G50" s="12">
        <f>SUM(B50:F50)</f>
        <v/>
      </c>
      <c r="H50" s="12">
        <f>Data!B50</f>
        <v/>
      </c>
    </row>
    <row r="51">
      <c r="A51" s="11">
        <f>Data!A51</f>
        <v/>
      </c>
      <c r="B51" s="12">
        <f>Model!$B$13+Model!$C$13*Transform!E51+Model!$D$13*Transform!F51+Model!$E$13*Transform!G51</f>
        <v/>
      </c>
      <c r="C51" s="12">
        <f>Model!$F$13*Transform!H51</f>
        <v/>
      </c>
      <c r="D51" s="12">
        <f>Model!$G$13*Transform!I51</f>
        <v/>
      </c>
      <c r="E51" s="12">
        <f>Model!$H$13*Transform!J51</f>
        <v/>
      </c>
      <c r="F51" s="12">
        <f>Model!$I$13*Transform!K51</f>
        <v/>
      </c>
      <c r="G51" s="12">
        <f>SUM(B51:F51)</f>
        <v/>
      </c>
      <c r="H51" s="12">
        <f>Data!B51</f>
        <v/>
      </c>
    </row>
    <row r="52">
      <c r="A52" s="11">
        <f>Data!A52</f>
        <v/>
      </c>
      <c r="B52" s="12">
        <f>Model!$B$13+Model!$C$13*Transform!E52+Model!$D$13*Transform!F52+Model!$E$13*Transform!G52</f>
        <v/>
      </c>
      <c r="C52" s="12">
        <f>Model!$F$13*Transform!H52</f>
        <v/>
      </c>
      <c r="D52" s="12">
        <f>Model!$G$13*Transform!I52</f>
        <v/>
      </c>
      <c r="E52" s="12">
        <f>Model!$H$13*Transform!J52</f>
        <v/>
      </c>
      <c r="F52" s="12">
        <f>Model!$I$13*Transform!K52</f>
        <v/>
      </c>
      <c r="G52" s="12">
        <f>SUM(B52:F52)</f>
        <v/>
      </c>
      <c r="H52" s="12">
        <f>Data!B52</f>
        <v/>
      </c>
    </row>
    <row r="53">
      <c r="A53" s="11">
        <f>Data!A53</f>
        <v/>
      </c>
      <c r="B53" s="12">
        <f>Model!$B$13+Model!$C$13*Transform!E53+Model!$D$13*Transform!F53+Model!$E$13*Transform!G53</f>
        <v/>
      </c>
      <c r="C53" s="12">
        <f>Model!$F$13*Transform!H53</f>
        <v/>
      </c>
      <c r="D53" s="12">
        <f>Model!$G$13*Transform!I53</f>
        <v/>
      </c>
      <c r="E53" s="12">
        <f>Model!$H$13*Transform!J53</f>
        <v/>
      </c>
      <c r="F53" s="12">
        <f>Model!$I$13*Transform!K53</f>
        <v/>
      </c>
      <c r="G53" s="12">
        <f>SUM(B53:F53)</f>
        <v/>
      </c>
      <c r="H53" s="12">
        <f>Data!B53</f>
        <v/>
      </c>
    </row>
    <row r="54">
      <c r="A54" s="11">
        <f>Data!A54</f>
        <v/>
      </c>
      <c r="B54" s="12">
        <f>Model!$B$13+Model!$C$13*Transform!E54+Model!$D$13*Transform!F54+Model!$E$13*Transform!G54</f>
        <v/>
      </c>
      <c r="C54" s="12">
        <f>Model!$F$13*Transform!H54</f>
        <v/>
      </c>
      <c r="D54" s="12">
        <f>Model!$G$13*Transform!I54</f>
        <v/>
      </c>
      <c r="E54" s="12">
        <f>Model!$H$13*Transform!J54</f>
        <v/>
      </c>
      <c r="F54" s="12">
        <f>Model!$I$13*Transform!K54</f>
        <v/>
      </c>
      <c r="G54" s="12">
        <f>SUM(B54:F54)</f>
        <v/>
      </c>
      <c r="H54" s="12">
        <f>Data!B54</f>
        <v/>
      </c>
    </row>
    <row r="55">
      <c r="A55" s="11">
        <f>Data!A55</f>
        <v/>
      </c>
      <c r="B55" s="12">
        <f>Model!$B$13+Model!$C$13*Transform!E55+Model!$D$13*Transform!F55+Model!$E$13*Transform!G55</f>
        <v/>
      </c>
      <c r="C55" s="12">
        <f>Model!$F$13*Transform!H55</f>
        <v/>
      </c>
      <c r="D55" s="12">
        <f>Model!$G$13*Transform!I55</f>
        <v/>
      </c>
      <c r="E55" s="12">
        <f>Model!$H$13*Transform!J55</f>
        <v/>
      </c>
      <c r="F55" s="12">
        <f>Model!$I$13*Transform!K55</f>
        <v/>
      </c>
      <c r="G55" s="12">
        <f>SUM(B55:F55)</f>
        <v/>
      </c>
      <c r="H55" s="12">
        <f>Data!B55</f>
        <v/>
      </c>
    </row>
    <row r="56">
      <c r="A56" s="11">
        <f>Data!A56</f>
        <v/>
      </c>
      <c r="B56" s="12">
        <f>Model!$B$13+Model!$C$13*Transform!E56+Model!$D$13*Transform!F56+Model!$E$13*Transform!G56</f>
        <v/>
      </c>
      <c r="C56" s="12">
        <f>Model!$F$13*Transform!H56</f>
        <v/>
      </c>
      <c r="D56" s="12">
        <f>Model!$G$13*Transform!I56</f>
        <v/>
      </c>
      <c r="E56" s="12">
        <f>Model!$H$13*Transform!J56</f>
        <v/>
      </c>
      <c r="F56" s="12">
        <f>Model!$I$13*Transform!K56</f>
        <v/>
      </c>
      <c r="G56" s="12">
        <f>SUM(B56:F56)</f>
        <v/>
      </c>
      <c r="H56" s="12">
        <f>Data!B56</f>
        <v/>
      </c>
    </row>
    <row r="57">
      <c r="A57" s="11">
        <f>Data!A57</f>
        <v/>
      </c>
      <c r="B57" s="12">
        <f>Model!$B$13+Model!$C$13*Transform!E57+Model!$D$13*Transform!F57+Model!$E$13*Transform!G57</f>
        <v/>
      </c>
      <c r="C57" s="12">
        <f>Model!$F$13*Transform!H57</f>
        <v/>
      </c>
      <c r="D57" s="12">
        <f>Model!$G$13*Transform!I57</f>
        <v/>
      </c>
      <c r="E57" s="12">
        <f>Model!$H$13*Transform!J57</f>
        <v/>
      </c>
      <c r="F57" s="12">
        <f>Model!$I$13*Transform!K57</f>
        <v/>
      </c>
      <c r="G57" s="12">
        <f>SUM(B57:F57)</f>
        <v/>
      </c>
      <c r="H57" s="12">
        <f>Data!B57</f>
        <v/>
      </c>
    </row>
    <row r="58">
      <c r="A58" s="11">
        <f>Data!A58</f>
        <v/>
      </c>
      <c r="B58" s="12">
        <f>Model!$B$13+Model!$C$13*Transform!E58+Model!$D$13*Transform!F58+Model!$E$13*Transform!G58</f>
        <v/>
      </c>
      <c r="C58" s="12">
        <f>Model!$F$13*Transform!H58</f>
        <v/>
      </c>
      <c r="D58" s="12">
        <f>Model!$G$13*Transform!I58</f>
        <v/>
      </c>
      <c r="E58" s="12">
        <f>Model!$H$13*Transform!J58</f>
        <v/>
      </c>
      <c r="F58" s="12">
        <f>Model!$I$13*Transform!K58</f>
        <v/>
      </c>
      <c r="G58" s="12">
        <f>SUM(B58:F58)</f>
        <v/>
      </c>
      <c r="H58" s="12">
        <f>Data!B58</f>
        <v/>
      </c>
    </row>
    <row r="59">
      <c r="A59" s="11">
        <f>Data!A59</f>
        <v/>
      </c>
      <c r="B59" s="12">
        <f>Model!$B$13+Model!$C$13*Transform!E59+Model!$D$13*Transform!F59+Model!$E$13*Transform!G59</f>
        <v/>
      </c>
      <c r="C59" s="12">
        <f>Model!$F$13*Transform!H59</f>
        <v/>
      </c>
      <c r="D59" s="12">
        <f>Model!$G$13*Transform!I59</f>
        <v/>
      </c>
      <c r="E59" s="12">
        <f>Model!$H$13*Transform!J59</f>
        <v/>
      </c>
      <c r="F59" s="12">
        <f>Model!$I$13*Transform!K59</f>
        <v/>
      </c>
      <c r="G59" s="12">
        <f>SUM(B59:F59)</f>
        <v/>
      </c>
      <c r="H59" s="12">
        <f>Data!B59</f>
        <v/>
      </c>
    </row>
    <row r="60">
      <c r="A60" s="11">
        <f>Data!A60</f>
        <v/>
      </c>
      <c r="B60" s="12">
        <f>Model!$B$13+Model!$C$13*Transform!E60+Model!$D$13*Transform!F60+Model!$E$13*Transform!G60</f>
        <v/>
      </c>
      <c r="C60" s="12">
        <f>Model!$F$13*Transform!H60</f>
        <v/>
      </c>
      <c r="D60" s="12">
        <f>Model!$G$13*Transform!I60</f>
        <v/>
      </c>
      <c r="E60" s="12">
        <f>Model!$H$13*Transform!J60</f>
        <v/>
      </c>
      <c r="F60" s="12">
        <f>Model!$I$13*Transform!K60</f>
        <v/>
      </c>
      <c r="G60" s="12">
        <f>SUM(B60:F60)</f>
        <v/>
      </c>
      <c r="H60" s="12">
        <f>Data!B60</f>
        <v/>
      </c>
    </row>
    <row r="61">
      <c r="A61" s="11">
        <f>Data!A61</f>
        <v/>
      </c>
      <c r="B61" s="12">
        <f>Model!$B$13+Model!$C$13*Transform!E61+Model!$D$13*Transform!F61+Model!$E$13*Transform!G61</f>
        <v/>
      </c>
      <c r="C61" s="12">
        <f>Model!$F$13*Transform!H61</f>
        <v/>
      </c>
      <c r="D61" s="12">
        <f>Model!$G$13*Transform!I61</f>
        <v/>
      </c>
      <c r="E61" s="12">
        <f>Model!$H$13*Transform!J61</f>
        <v/>
      </c>
      <c r="F61" s="12">
        <f>Model!$I$13*Transform!K61</f>
        <v/>
      </c>
      <c r="G61" s="12">
        <f>SUM(B61:F61)</f>
        <v/>
      </c>
      <c r="H61" s="12">
        <f>Data!B61</f>
        <v/>
      </c>
    </row>
    <row r="62">
      <c r="A62" s="11">
        <f>Data!A62</f>
        <v/>
      </c>
      <c r="B62" s="12">
        <f>Model!$B$13+Model!$C$13*Transform!E62+Model!$D$13*Transform!F62+Model!$E$13*Transform!G62</f>
        <v/>
      </c>
      <c r="C62" s="12">
        <f>Model!$F$13*Transform!H62</f>
        <v/>
      </c>
      <c r="D62" s="12">
        <f>Model!$G$13*Transform!I62</f>
        <v/>
      </c>
      <c r="E62" s="12">
        <f>Model!$H$13*Transform!J62</f>
        <v/>
      </c>
      <c r="F62" s="12">
        <f>Model!$I$13*Transform!K62</f>
        <v/>
      </c>
      <c r="G62" s="12">
        <f>SUM(B62:F62)</f>
        <v/>
      </c>
      <c r="H62" s="12">
        <f>Data!B62</f>
        <v/>
      </c>
    </row>
    <row r="63">
      <c r="A63" s="11">
        <f>Data!A63</f>
        <v/>
      </c>
      <c r="B63" s="12">
        <f>Model!$B$13+Model!$C$13*Transform!E63+Model!$D$13*Transform!F63+Model!$E$13*Transform!G63</f>
        <v/>
      </c>
      <c r="C63" s="12">
        <f>Model!$F$13*Transform!H63</f>
        <v/>
      </c>
      <c r="D63" s="12">
        <f>Model!$G$13*Transform!I63</f>
        <v/>
      </c>
      <c r="E63" s="12">
        <f>Model!$H$13*Transform!J63</f>
        <v/>
      </c>
      <c r="F63" s="12">
        <f>Model!$I$13*Transform!K63</f>
        <v/>
      </c>
      <c r="G63" s="12">
        <f>SUM(B63:F63)</f>
        <v/>
      </c>
      <c r="H63" s="12">
        <f>Data!B63</f>
        <v/>
      </c>
    </row>
    <row r="64">
      <c r="A64" s="11">
        <f>Data!A64</f>
        <v/>
      </c>
      <c r="B64" s="12">
        <f>Model!$B$13+Model!$C$13*Transform!E64+Model!$D$13*Transform!F64+Model!$E$13*Transform!G64</f>
        <v/>
      </c>
      <c r="C64" s="12">
        <f>Model!$F$13*Transform!H64</f>
        <v/>
      </c>
      <c r="D64" s="12">
        <f>Model!$G$13*Transform!I64</f>
        <v/>
      </c>
      <c r="E64" s="12">
        <f>Model!$H$13*Transform!J64</f>
        <v/>
      </c>
      <c r="F64" s="12">
        <f>Model!$I$13*Transform!K64</f>
        <v/>
      </c>
      <c r="G64" s="12">
        <f>SUM(B64:F64)</f>
        <v/>
      </c>
      <c r="H64" s="12">
        <f>Data!B64</f>
        <v/>
      </c>
    </row>
    <row r="65">
      <c r="A65" s="11">
        <f>Data!A65</f>
        <v/>
      </c>
      <c r="B65" s="12">
        <f>Model!$B$13+Model!$C$13*Transform!E65+Model!$D$13*Transform!F65+Model!$E$13*Transform!G65</f>
        <v/>
      </c>
      <c r="C65" s="12">
        <f>Model!$F$13*Transform!H65</f>
        <v/>
      </c>
      <c r="D65" s="12">
        <f>Model!$G$13*Transform!I65</f>
        <v/>
      </c>
      <c r="E65" s="12">
        <f>Model!$H$13*Transform!J65</f>
        <v/>
      </c>
      <c r="F65" s="12">
        <f>Model!$I$13*Transform!K65</f>
        <v/>
      </c>
      <c r="G65" s="12">
        <f>SUM(B65:F65)</f>
        <v/>
      </c>
      <c r="H65" s="12">
        <f>Data!B65</f>
        <v/>
      </c>
    </row>
    <row r="66">
      <c r="A66" s="11">
        <f>Data!A66</f>
        <v/>
      </c>
      <c r="B66" s="12">
        <f>Model!$B$13+Model!$C$13*Transform!E66+Model!$D$13*Transform!F66+Model!$E$13*Transform!G66</f>
        <v/>
      </c>
      <c r="C66" s="12">
        <f>Model!$F$13*Transform!H66</f>
        <v/>
      </c>
      <c r="D66" s="12">
        <f>Model!$G$13*Transform!I66</f>
        <v/>
      </c>
      <c r="E66" s="12">
        <f>Model!$H$13*Transform!J66</f>
        <v/>
      </c>
      <c r="F66" s="12">
        <f>Model!$I$13*Transform!K66</f>
        <v/>
      </c>
      <c r="G66" s="12">
        <f>SUM(B66:F66)</f>
        <v/>
      </c>
      <c r="H66" s="12">
        <f>Data!B66</f>
        <v/>
      </c>
    </row>
    <row r="67">
      <c r="A67" s="11">
        <f>Data!A67</f>
        <v/>
      </c>
      <c r="B67" s="12">
        <f>Model!$B$13+Model!$C$13*Transform!E67+Model!$D$13*Transform!F67+Model!$E$13*Transform!G67</f>
        <v/>
      </c>
      <c r="C67" s="12">
        <f>Model!$F$13*Transform!H67</f>
        <v/>
      </c>
      <c r="D67" s="12">
        <f>Model!$G$13*Transform!I67</f>
        <v/>
      </c>
      <c r="E67" s="12">
        <f>Model!$H$13*Transform!J67</f>
        <v/>
      </c>
      <c r="F67" s="12">
        <f>Model!$I$13*Transform!K67</f>
        <v/>
      </c>
      <c r="G67" s="12">
        <f>SUM(B67:F67)</f>
        <v/>
      </c>
      <c r="H67" s="12">
        <f>Data!B67</f>
        <v/>
      </c>
    </row>
    <row r="68">
      <c r="A68" s="11">
        <f>Data!A68</f>
        <v/>
      </c>
      <c r="B68" s="12">
        <f>Model!$B$13+Model!$C$13*Transform!E68+Model!$D$13*Transform!F68+Model!$E$13*Transform!G68</f>
        <v/>
      </c>
      <c r="C68" s="12">
        <f>Model!$F$13*Transform!H68</f>
        <v/>
      </c>
      <c r="D68" s="12">
        <f>Model!$G$13*Transform!I68</f>
        <v/>
      </c>
      <c r="E68" s="12">
        <f>Model!$H$13*Transform!J68</f>
        <v/>
      </c>
      <c r="F68" s="12">
        <f>Model!$I$13*Transform!K68</f>
        <v/>
      </c>
      <c r="G68" s="12">
        <f>SUM(B68:F68)</f>
        <v/>
      </c>
      <c r="H68" s="12">
        <f>Data!B68</f>
        <v/>
      </c>
    </row>
    <row r="69">
      <c r="A69" s="11">
        <f>Data!A69</f>
        <v/>
      </c>
      <c r="B69" s="12">
        <f>Model!$B$13+Model!$C$13*Transform!E69+Model!$D$13*Transform!F69+Model!$E$13*Transform!G69</f>
        <v/>
      </c>
      <c r="C69" s="12">
        <f>Model!$F$13*Transform!H69</f>
        <v/>
      </c>
      <c r="D69" s="12">
        <f>Model!$G$13*Transform!I69</f>
        <v/>
      </c>
      <c r="E69" s="12">
        <f>Model!$H$13*Transform!J69</f>
        <v/>
      </c>
      <c r="F69" s="12">
        <f>Model!$I$13*Transform!K69</f>
        <v/>
      </c>
      <c r="G69" s="12">
        <f>SUM(B69:F69)</f>
        <v/>
      </c>
      <c r="H69" s="12">
        <f>Data!B69</f>
        <v/>
      </c>
    </row>
    <row r="70">
      <c r="A70" s="11">
        <f>Data!A70</f>
        <v/>
      </c>
      <c r="B70" s="12">
        <f>Model!$B$13+Model!$C$13*Transform!E70+Model!$D$13*Transform!F70+Model!$E$13*Transform!G70</f>
        <v/>
      </c>
      <c r="C70" s="12">
        <f>Model!$F$13*Transform!H70</f>
        <v/>
      </c>
      <c r="D70" s="12">
        <f>Model!$G$13*Transform!I70</f>
        <v/>
      </c>
      <c r="E70" s="12">
        <f>Model!$H$13*Transform!J70</f>
        <v/>
      </c>
      <c r="F70" s="12">
        <f>Model!$I$13*Transform!K70</f>
        <v/>
      </c>
      <c r="G70" s="12">
        <f>SUM(B70:F70)</f>
        <v/>
      </c>
      <c r="H70" s="12">
        <f>Data!B70</f>
        <v/>
      </c>
    </row>
    <row r="71">
      <c r="A71" s="11">
        <f>Data!A71</f>
        <v/>
      </c>
      <c r="B71" s="12">
        <f>Model!$B$13+Model!$C$13*Transform!E71+Model!$D$13*Transform!F71+Model!$E$13*Transform!G71</f>
        <v/>
      </c>
      <c r="C71" s="12">
        <f>Model!$F$13*Transform!H71</f>
        <v/>
      </c>
      <c r="D71" s="12">
        <f>Model!$G$13*Transform!I71</f>
        <v/>
      </c>
      <c r="E71" s="12">
        <f>Model!$H$13*Transform!J71</f>
        <v/>
      </c>
      <c r="F71" s="12">
        <f>Model!$I$13*Transform!K71</f>
        <v/>
      </c>
      <c r="G71" s="12">
        <f>SUM(B71:F71)</f>
        <v/>
      </c>
      <c r="H71" s="12">
        <f>Data!B71</f>
        <v/>
      </c>
    </row>
    <row r="72">
      <c r="A72" s="11">
        <f>Data!A72</f>
        <v/>
      </c>
      <c r="B72" s="12">
        <f>Model!$B$13+Model!$C$13*Transform!E72+Model!$D$13*Transform!F72+Model!$E$13*Transform!G72</f>
        <v/>
      </c>
      <c r="C72" s="12">
        <f>Model!$F$13*Transform!H72</f>
        <v/>
      </c>
      <c r="D72" s="12">
        <f>Model!$G$13*Transform!I72</f>
        <v/>
      </c>
      <c r="E72" s="12">
        <f>Model!$H$13*Transform!J72</f>
        <v/>
      </c>
      <c r="F72" s="12">
        <f>Model!$I$13*Transform!K72</f>
        <v/>
      </c>
      <c r="G72" s="12">
        <f>SUM(B72:F72)</f>
        <v/>
      </c>
      <c r="H72" s="12">
        <f>Data!B72</f>
        <v/>
      </c>
    </row>
    <row r="73">
      <c r="A73" s="11">
        <f>Data!A73</f>
        <v/>
      </c>
      <c r="B73" s="12">
        <f>Model!$B$13+Model!$C$13*Transform!E73+Model!$D$13*Transform!F73+Model!$E$13*Transform!G73</f>
        <v/>
      </c>
      <c r="C73" s="12">
        <f>Model!$F$13*Transform!H73</f>
        <v/>
      </c>
      <c r="D73" s="12">
        <f>Model!$G$13*Transform!I73</f>
        <v/>
      </c>
      <c r="E73" s="12">
        <f>Model!$H$13*Transform!J73</f>
        <v/>
      </c>
      <c r="F73" s="12">
        <f>Model!$I$13*Transform!K73</f>
        <v/>
      </c>
      <c r="G73" s="12">
        <f>SUM(B73:F73)</f>
        <v/>
      </c>
      <c r="H73" s="12">
        <f>Data!B73</f>
        <v/>
      </c>
    </row>
    <row r="74">
      <c r="A74" s="11">
        <f>Data!A74</f>
        <v/>
      </c>
      <c r="B74" s="12">
        <f>Model!$B$13+Model!$C$13*Transform!E74+Model!$D$13*Transform!F74+Model!$E$13*Transform!G74</f>
        <v/>
      </c>
      <c r="C74" s="12">
        <f>Model!$F$13*Transform!H74</f>
        <v/>
      </c>
      <c r="D74" s="12">
        <f>Model!$G$13*Transform!I74</f>
        <v/>
      </c>
      <c r="E74" s="12">
        <f>Model!$H$13*Transform!J74</f>
        <v/>
      </c>
      <c r="F74" s="12">
        <f>Model!$I$13*Transform!K74</f>
        <v/>
      </c>
      <c r="G74" s="12">
        <f>SUM(B74:F74)</f>
        <v/>
      </c>
      <c r="H74" s="12">
        <f>Data!B74</f>
        <v/>
      </c>
    </row>
    <row r="75">
      <c r="A75" s="11">
        <f>Data!A75</f>
        <v/>
      </c>
      <c r="B75" s="12">
        <f>Model!$B$13+Model!$C$13*Transform!E75+Model!$D$13*Transform!F75+Model!$E$13*Transform!G75</f>
        <v/>
      </c>
      <c r="C75" s="12">
        <f>Model!$F$13*Transform!H75</f>
        <v/>
      </c>
      <c r="D75" s="12">
        <f>Model!$G$13*Transform!I75</f>
        <v/>
      </c>
      <c r="E75" s="12">
        <f>Model!$H$13*Transform!J75</f>
        <v/>
      </c>
      <c r="F75" s="12">
        <f>Model!$I$13*Transform!K75</f>
        <v/>
      </c>
      <c r="G75" s="12">
        <f>SUM(B75:F75)</f>
        <v/>
      </c>
      <c r="H75" s="12">
        <f>Data!B75</f>
        <v/>
      </c>
    </row>
    <row r="76">
      <c r="A76" s="11">
        <f>Data!A76</f>
        <v/>
      </c>
      <c r="B76" s="12">
        <f>Model!$B$13+Model!$C$13*Transform!E76+Model!$D$13*Transform!F76+Model!$E$13*Transform!G76</f>
        <v/>
      </c>
      <c r="C76" s="12">
        <f>Model!$F$13*Transform!H76</f>
        <v/>
      </c>
      <c r="D76" s="12">
        <f>Model!$G$13*Transform!I76</f>
        <v/>
      </c>
      <c r="E76" s="12">
        <f>Model!$H$13*Transform!J76</f>
        <v/>
      </c>
      <c r="F76" s="12">
        <f>Model!$I$13*Transform!K76</f>
        <v/>
      </c>
      <c r="G76" s="12">
        <f>SUM(B76:F76)</f>
        <v/>
      </c>
      <c r="H76" s="12">
        <f>Data!B76</f>
        <v/>
      </c>
    </row>
    <row r="77">
      <c r="A77" s="11">
        <f>Data!A77</f>
        <v/>
      </c>
      <c r="B77" s="12">
        <f>Model!$B$13+Model!$C$13*Transform!E77+Model!$D$13*Transform!F77+Model!$E$13*Transform!G77</f>
        <v/>
      </c>
      <c r="C77" s="12">
        <f>Model!$F$13*Transform!H77</f>
        <v/>
      </c>
      <c r="D77" s="12">
        <f>Model!$G$13*Transform!I77</f>
        <v/>
      </c>
      <c r="E77" s="12">
        <f>Model!$H$13*Transform!J77</f>
        <v/>
      </c>
      <c r="F77" s="12">
        <f>Model!$I$13*Transform!K77</f>
        <v/>
      </c>
      <c r="G77" s="12">
        <f>SUM(B77:F77)</f>
        <v/>
      </c>
      <c r="H77" s="12">
        <f>Data!B77</f>
        <v/>
      </c>
    </row>
    <row r="78">
      <c r="A78" s="11">
        <f>Data!A78</f>
        <v/>
      </c>
      <c r="B78" s="12">
        <f>Model!$B$13+Model!$C$13*Transform!E78+Model!$D$13*Transform!F78+Model!$E$13*Transform!G78</f>
        <v/>
      </c>
      <c r="C78" s="12">
        <f>Model!$F$13*Transform!H78</f>
        <v/>
      </c>
      <c r="D78" s="12">
        <f>Model!$G$13*Transform!I78</f>
        <v/>
      </c>
      <c r="E78" s="12">
        <f>Model!$H$13*Transform!J78</f>
        <v/>
      </c>
      <c r="F78" s="12">
        <f>Model!$I$13*Transform!K78</f>
        <v/>
      </c>
      <c r="G78" s="12">
        <f>SUM(B78:F78)</f>
        <v/>
      </c>
      <c r="H78" s="12">
        <f>Data!B78</f>
        <v/>
      </c>
    </row>
    <row r="79">
      <c r="A79" s="11">
        <f>Data!A79</f>
        <v/>
      </c>
      <c r="B79" s="12">
        <f>Model!$B$13+Model!$C$13*Transform!E79+Model!$D$13*Transform!F79+Model!$E$13*Transform!G79</f>
        <v/>
      </c>
      <c r="C79" s="12">
        <f>Model!$F$13*Transform!H79</f>
        <v/>
      </c>
      <c r="D79" s="12">
        <f>Model!$G$13*Transform!I79</f>
        <v/>
      </c>
      <c r="E79" s="12">
        <f>Model!$H$13*Transform!J79</f>
        <v/>
      </c>
      <c r="F79" s="12">
        <f>Model!$I$13*Transform!K79</f>
        <v/>
      </c>
      <c r="G79" s="12">
        <f>SUM(B79:F79)</f>
        <v/>
      </c>
      <c r="H79" s="12">
        <f>Data!B79</f>
        <v/>
      </c>
    </row>
    <row r="80">
      <c r="A80" s="11">
        <f>Data!A80</f>
        <v/>
      </c>
      <c r="B80" s="12">
        <f>Model!$B$13+Model!$C$13*Transform!E80+Model!$D$13*Transform!F80+Model!$E$13*Transform!G80</f>
        <v/>
      </c>
      <c r="C80" s="12">
        <f>Model!$F$13*Transform!H80</f>
        <v/>
      </c>
      <c r="D80" s="12">
        <f>Model!$G$13*Transform!I80</f>
        <v/>
      </c>
      <c r="E80" s="12">
        <f>Model!$H$13*Transform!J80</f>
        <v/>
      </c>
      <c r="F80" s="12">
        <f>Model!$I$13*Transform!K80</f>
        <v/>
      </c>
      <c r="G80" s="12">
        <f>SUM(B80:F80)</f>
        <v/>
      </c>
      <c r="H80" s="12">
        <f>Data!B80</f>
        <v/>
      </c>
    </row>
    <row r="81">
      <c r="A81" s="11">
        <f>Data!A81</f>
        <v/>
      </c>
      <c r="B81" s="12">
        <f>Model!$B$13+Model!$C$13*Transform!E81+Model!$D$13*Transform!F81+Model!$E$13*Transform!G81</f>
        <v/>
      </c>
      <c r="C81" s="12">
        <f>Model!$F$13*Transform!H81</f>
        <v/>
      </c>
      <c r="D81" s="12">
        <f>Model!$G$13*Transform!I81</f>
        <v/>
      </c>
      <c r="E81" s="12">
        <f>Model!$H$13*Transform!J81</f>
        <v/>
      </c>
      <c r="F81" s="12">
        <f>Model!$I$13*Transform!K81</f>
        <v/>
      </c>
      <c r="G81" s="12">
        <f>SUM(B81:F81)</f>
        <v/>
      </c>
      <c r="H81" s="12">
        <f>Data!B81</f>
        <v/>
      </c>
    </row>
    <row r="82">
      <c r="A82" s="11">
        <f>Data!A82</f>
        <v/>
      </c>
      <c r="B82" s="12">
        <f>Model!$B$13+Model!$C$13*Transform!E82+Model!$D$13*Transform!F82+Model!$E$13*Transform!G82</f>
        <v/>
      </c>
      <c r="C82" s="12">
        <f>Model!$F$13*Transform!H82</f>
        <v/>
      </c>
      <c r="D82" s="12">
        <f>Model!$G$13*Transform!I82</f>
        <v/>
      </c>
      <c r="E82" s="12">
        <f>Model!$H$13*Transform!J82</f>
        <v/>
      </c>
      <c r="F82" s="12">
        <f>Model!$I$13*Transform!K82</f>
        <v/>
      </c>
      <c r="G82" s="12">
        <f>SUM(B82:F82)</f>
        <v/>
      </c>
      <c r="H82" s="12">
        <f>Data!B82</f>
        <v/>
      </c>
    </row>
    <row r="83">
      <c r="A83" s="11">
        <f>Data!A83</f>
        <v/>
      </c>
      <c r="B83" s="12">
        <f>Model!$B$13+Model!$C$13*Transform!E83+Model!$D$13*Transform!F83+Model!$E$13*Transform!G83</f>
        <v/>
      </c>
      <c r="C83" s="12">
        <f>Model!$F$13*Transform!H83</f>
        <v/>
      </c>
      <c r="D83" s="12">
        <f>Model!$G$13*Transform!I83</f>
        <v/>
      </c>
      <c r="E83" s="12">
        <f>Model!$H$13*Transform!J83</f>
        <v/>
      </c>
      <c r="F83" s="12">
        <f>Model!$I$13*Transform!K83</f>
        <v/>
      </c>
      <c r="G83" s="12">
        <f>SUM(B83:F83)</f>
        <v/>
      </c>
      <c r="H83" s="12">
        <f>Data!B83</f>
        <v/>
      </c>
    </row>
    <row r="84">
      <c r="A84" s="11">
        <f>Data!A84</f>
        <v/>
      </c>
      <c r="B84" s="12">
        <f>Model!$B$13+Model!$C$13*Transform!E84+Model!$D$13*Transform!F84+Model!$E$13*Transform!G84</f>
        <v/>
      </c>
      <c r="C84" s="12">
        <f>Model!$F$13*Transform!H84</f>
        <v/>
      </c>
      <c r="D84" s="12">
        <f>Model!$G$13*Transform!I84</f>
        <v/>
      </c>
      <c r="E84" s="12">
        <f>Model!$H$13*Transform!J84</f>
        <v/>
      </c>
      <c r="F84" s="12">
        <f>Model!$I$13*Transform!K84</f>
        <v/>
      </c>
      <c r="G84" s="12">
        <f>SUM(B84:F84)</f>
        <v/>
      </c>
      <c r="H84" s="12">
        <f>Data!B84</f>
        <v/>
      </c>
    </row>
    <row r="85">
      <c r="A85" s="11">
        <f>Data!A85</f>
        <v/>
      </c>
      <c r="B85" s="12">
        <f>Model!$B$13+Model!$C$13*Transform!E85+Model!$D$13*Transform!F85+Model!$E$13*Transform!G85</f>
        <v/>
      </c>
      <c r="C85" s="12">
        <f>Model!$F$13*Transform!H85</f>
        <v/>
      </c>
      <c r="D85" s="12">
        <f>Model!$G$13*Transform!I85</f>
        <v/>
      </c>
      <c r="E85" s="12">
        <f>Model!$H$13*Transform!J85</f>
        <v/>
      </c>
      <c r="F85" s="12">
        <f>Model!$I$13*Transform!K85</f>
        <v/>
      </c>
      <c r="G85" s="12">
        <f>SUM(B85:F85)</f>
        <v/>
      </c>
      <c r="H85" s="12">
        <f>Data!B85</f>
        <v/>
      </c>
    </row>
    <row r="86">
      <c r="A86" s="11">
        <f>Data!A86</f>
        <v/>
      </c>
      <c r="B86" s="12">
        <f>Model!$B$13+Model!$C$13*Transform!E86+Model!$D$13*Transform!F86+Model!$E$13*Transform!G86</f>
        <v/>
      </c>
      <c r="C86" s="12">
        <f>Model!$F$13*Transform!H86</f>
        <v/>
      </c>
      <c r="D86" s="12">
        <f>Model!$G$13*Transform!I86</f>
        <v/>
      </c>
      <c r="E86" s="12">
        <f>Model!$H$13*Transform!J86</f>
        <v/>
      </c>
      <c r="F86" s="12">
        <f>Model!$I$13*Transform!K86</f>
        <v/>
      </c>
      <c r="G86" s="12">
        <f>SUM(B86:F86)</f>
        <v/>
      </c>
      <c r="H86" s="12">
        <f>Data!B86</f>
        <v/>
      </c>
    </row>
    <row r="87">
      <c r="A87" s="11">
        <f>Data!A87</f>
        <v/>
      </c>
      <c r="B87" s="12">
        <f>Model!$B$13+Model!$C$13*Transform!E87+Model!$D$13*Transform!F87+Model!$E$13*Transform!G87</f>
        <v/>
      </c>
      <c r="C87" s="12">
        <f>Model!$F$13*Transform!H87</f>
        <v/>
      </c>
      <c r="D87" s="12">
        <f>Model!$G$13*Transform!I87</f>
        <v/>
      </c>
      <c r="E87" s="12">
        <f>Model!$H$13*Transform!J87</f>
        <v/>
      </c>
      <c r="F87" s="12">
        <f>Model!$I$13*Transform!K87</f>
        <v/>
      </c>
      <c r="G87" s="12">
        <f>SUM(B87:F87)</f>
        <v/>
      </c>
      <c r="H87" s="12">
        <f>Data!B87</f>
        <v/>
      </c>
    </row>
    <row r="88">
      <c r="A88" s="11">
        <f>Data!A88</f>
        <v/>
      </c>
      <c r="B88" s="12">
        <f>Model!$B$13+Model!$C$13*Transform!E88+Model!$D$13*Transform!F88+Model!$E$13*Transform!G88</f>
        <v/>
      </c>
      <c r="C88" s="12">
        <f>Model!$F$13*Transform!H88</f>
        <v/>
      </c>
      <c r="D88" s="12">
        <f>Model!$G$13*Transform!I88</f>
        <v/>
      </c>
      <c r="E88" s="12">
        <f>Model!$H$13*Transform!J88</f>
        <v/>
      </c>
      <c r="F88" s="12">
        <f>Model!$I$13*Transform!K88</f>
        <v/>
      </c>
      <c r="G88" s="12">
        <f>SUM(B88:F88)</f>
        <v/>
      </c>
      <c r="H88" s="12">
        <f>Data!B88</f>
        <v/>
      </c>
    </row>
    <row r="89">
      <c r="A89" s="11">
        <f>Data!A89</f>
        <v/>
      </c>
      <c r="B89" s="12">
        <f>Model!$B$13+Model!$C$13*Transform!E89+Model!$D$13*Transform!F89+Model!$E$13*Transform!G89</f>
        <v/>
      </c>
      <c r="C89" s="12">
        <f>Model!$F$13*Transform!H89</f>
        <v/>
      </c>
      <c r="D89" s="12">
        <f>Model!$G$13*Transform!I89</f>
        <v/>
      </c>
      <c r="E89" s="12">
        <f>Model!$H$13*Transform!J89</f>
        <v/>
      </c>
      <c r="F89" s="12">
        <f>Model!$I$13*Transform!K89</f>
        <v/>
      </c>
      <c r="G89" s="12">
        <f>SUM(B89:F89)</f>
        <v/>
      </c>
      <c r="H89" s="12">
        <f>Data!B89</f>
        <v/>
      </c>
    </row>
    <row r="90">
      <c r="A90" s="11">
        <f>Data!A90</f>
        <v/>
      </c>
      <c r="B90" s="12">
        <f>Model!$B$13+Model!$C$13*Transform!E90+Model!$D$13*Transform!F90+Model!$E$13*Transform!G90</f>
        <v/>
      </c>
      <c r="C90" s="12">
        <f>Model!$F$13*Transform!H90</f>
        <v/>
      </c>
      <c r="D90" s="12">
        <f>Model!$G$13*Transform!I90</f>
        <v/>
      </c>
      <c r="E90" s="12">
        <f>Model!$H$13*Transform!J90</f>
        <v/>
      </c>
      <c r="F90" s="12">
        <f>Model!$I$13*Transform!K90</f>
        <v/>
      </c>
      <c r="G90" s="12">
        <f>SUM(B90:F90)</f>
        <v/>
      </c>
      <c r="H90" s="12">
        <f>Data!B90</f>
        <v/>
      </c>
    </row>
    <row r="91">
      <c r="A91" s="11">
        <f>Data!A91</f>
        <v/>
      </c>
      <c r="B91" s="12">
        <f>Model!$B$13+Model!$C$13*Transform!E91+Model!$D$13*Transform!F91+Model!$E$13*Transform!G91</f>
        <v/>
      </c>
      <c r="C91" s="12">
        <f>Model!$F$13*Transform!H91</f>
        <v/>
      </c>
      <c r="D91" s="12">
        <f>Model!$G$13*Transform!I91</f>
        <v/>
      </c>
      <c r="E91" s="12">
        <f>Model!$H$13*Transform!J91</f>
        <v/>
      </c>
      <c r="F91" s="12">
        <f>Model!$I$13*Transform!K91</f>
        <v/>
      </c>
      <c r="G91" s="12">
        <f>SUM(B91:F91)</f>
        <v/>
      </c>
      <c r="H91" s="12">
        <f>Data!B91</f>
        <v/>
      </c>
    </row>
    <row r="92">
      <c r="A92" s="11">
        <f>Data!A92</f>
        <v/>
      </c>
      <c r="B92" s="12">
        <f>Model!$B$13+Model!$C$13*Transform!E92+Model!$D$13*Transform!F92+Model!$E$13*Transform!G92</f>
        <v/>
      </c>
      <c r="C92" s="12">
        <f>Model!$F$13*Transform!H92</f>
        <v/>
      </c>
      <c r="D92" s="12">
        <f>Model!$G$13*Transform!I92</f>
        <v/>
      </c>
      <c r="E92" s="12">
        <f>Model!$H$13*Transform!J92</f>
        <v/>
      </c>
      <c r="F92" s="12">
        <f>Model!$I$13*Transform!K92</f>
        <v/>
      </c>
      <c r="G92" s="12">
        <f>SUM(B92:F92)</f>
        <v/>
      </c>
      <c r="H92" s="12">
        <f>Data!B92</f>
        <v/>
      </c>
    </row>
    <row r="93">
      <c r="A93" s="11">
        <f>Data!A93</f>
        <v/>
      </c>
      <c r="B93" s="12">
        <f>Model!$B$13+Model!$C$13*Transform!E93+Model!$D$13*Transform!F93+Model!$E$13*Transform!G93</f>
        <v/>
      </c>
      <c r="C93" s="12">
        <f>Model!$F$13*Transform!H93</f>
        <v/>
      </c>
      <c r="D93" s="12">
        <f>Model!$G$13*Transform!I93</f>
        <v/>
      </c>
      <c r="E93" s="12">
        <f>Model!$H$13*Transform!J93</f>
        <v/>
      </c>
      <c r="F93" s="12">
        <f>Model!$I$13*Transform!K93</f>
        <v/>
      </c>
      <c r="G93" s="12">
        <f>SUM(B93:F93)</f>
        <v/>
      </c>
      <c r="H93" s="12">
        <f>Data!B93</f>
        <v/>
      </c>
    </row>
    <row r="94">
      <c r="A94" s="11">
        <f>Data!A94</f>
        <v/>
      </c>
      <c r="B94" s="12">
        <f>Model!$B$13+Model!$C$13*Transform!E94+Model!$D$13*Transform!F94+Model!$E$13*Transform!G94</f>
        <v/>
      </c>
      <c r="C94" s="12">
        <f>Model!$F$13*Transform!H94</f>
        <v/>
      </c>
      <c r="D94" s="12">
        <f>Model!$G$13*Transform!I94</f>
        <v/>
      </c>
      <c r="E94" s="12">
        <f>Model!$H$13*Transform!J94</f>
        <v/>
      </c>
      <c r="F94" s="12">
        <f>Model!$I$13*Transform!K94</f>
        <v/>
      </c>
      <c r="G94" s="12">
        <f>SUM(B94:F94)</f>
        <v/>
      </c>
      <c r="H94" s="12">
        <f>Data!B94</f>
        <v/>
      </c>
    </row>
    <row r="95">
      <c r="A95" s="11">
        <f>Data!A95</f>
        <v/>
      </c>
      <c r="B95" s="12">
        <f>Model!$B$13+Model!$C$13*Transform!E95+Model!$D$13*Transform!F95+Model!$E$13*Transform!G95</f>
        <v/>
      </c>
      <c r="C95" s="12">
        <f>Model!$F$13*Transform!H95</f>
        <v/>
      </c>
      <c r="D95" s="12">
        <f>Model!$G$13*Transform!I95</f>
        <v/>
      </c>
      <c r="E95" s="12">
        <f>Model!$H$13*Transform!J95</f>
        <v/>
      </c>
      <c r="F95" s="12">
        <f>Model!$I$13*Transform!K95</f>
        <v/>
      </c>
      <c r="G95" s="12">
        <f>SUM(B95:F95)</f>
        <v/>
      </c>
      <c r="H95" s="12">
        <f>Data!B95</f>
        <v/>
      </c>
    </row>
    <row r="96">
      <c r="A96" s="11">
        <f>Data!A96</f>
        <v/>
      </c>
      <c r="B96" s="12">
        <f>Model!$B$13+Model!$C$13*Transform!E96+Model!$D$13*Transform!F96+Model!$E$13*Transform!G96</f>
        <v/>
      </c>
      <c r="C96" s="12">
        <f>Model!$F$13*Transform!H96</f>
        <v/>
      </c>
      <c r="D96" s="12">
        <f>Model!$G$13*Transform!I96</f>
        <v/>
      </c>
      <c r="E96" s="12">
        <f>Model!$H$13*Transform!J96</f>
        <v/>
      </c>
      <c r="F96" s="12">
        <f>Model!$I$13*Transform!K96</f>
        <v/>
      </c>
      <c r="G96" s="12">
        <f>SUM(B96:F96)</f>
        <v/>
      </c>
      <c r="H96" s="12">
        <f>Data!B96</f>
        <v/>
      </c>
    </row>
    <row r="97">
      <c r="A97" s="11">
        <f>Data!A97</f>
        <v/>
      </c>
      <c r="B97" s="12">
        <f>Model!$B$13+Model!$C$13*Transform!E97+Model!$D$13*Transform!F97+Model!$E$13*Transform!G97</f>
        <v/>
      </c>
      <c r="C97" s="12">
        <f>Model!$F$13*Transform!H97</f>
        <v/>
      </c>
      <c r="D97" s="12">
        <f>Model!$G$13*Transform!I97</f>
        <v/>
      </c>
      <c r="E97" s="12">
        <f>Model!$H$13*Transform!J97</f>
        <v/>
      </c>
      <c r="F97" s="12">
        <f>Model!$I$13*Transform!K97</f>
        <v/>
      </c>
      <c r="G97" s="12">
        <f>SUM(B97:F97)</f>
        <v/>
      </c>
      <c r="H97" s="12">
        <f>Data!B97</f>
        <v/>
      </c>
    </row>
    <row r="98">
      <c r="A98" s="11">
        <f>Data!A98</f>
        <v/>
      </c>
      <c r="B98" s="12">
        <f>Model!$B$13+Model!$C$13*Transform!E98+Model!$D$13*Transform!F98+Model!$E$13*Transform!G98</f>
        <v/>
      </c>
      <c r="C98" s="12">
        <f>Model!$F$13*Transform!H98</f>
        <v/>
      </c>
      <c r="D98" s="12">
        <f>Model!$G$13*Transform!I98</f>
        <v/>
      </c>
      <c r="E98" s="12">
        <f>Model!$H$13*Transform!J98</f>
        <v/>
      </c>
      <c r="F98" s="12">
        <f>Model!$I$13*Transform!K98</f>
        <v/>
      </c>
      <c r="G98" s="12">
        <f>SUM(B98:F98)</f>
        <v/>
      </c>
      <c r="H98" s="12">
        <f>Data!B98</f>
        <v/>
      </c>
    </row>
    <row r="99">
      <c r="A99" s="11">
        <f>Data!A99</f>
        <v/>
      </c>
      <c r="B99" s="12">
        <f>Model!$B$13+Model!$C$13*Transform!E99+Model!$D$13*Transform!F99+Model!$E$13*Transform!G99</f>
        <v/>
      </c>
      <c r="C99" s="12">
        <f>Model!$F$13*Transform!H99</f>
        <v/>
      </c>
      <c r="D99" s="12">
        <f>Model!$G$13*Transform!I99</f>
        <v/>
      </c>
      <c r="E99" s="12">
        <f>Model!$H$13*Transform!J99</f>
        <v/>
      </c>
      <c r="F99" s="12">
        <f>Model!$I$13*Transform!K99</f>
        <v/>
      </c>
      <c r="G99" s="12">
        <f>SUM(B99:F99)</f>
        <v/>
      </c>
      <c r="H99" s="12">
        <f>Data!B99</f>
        <v/>
      </c>
    </row>
    <row r="100">
      <c r="A100" s="11">
        <f>Data!A100</f>
        <v/>
      </c>
      <c r="B100" s="12">
        <f>Model!$B$13+Model!$C$13*Transform!E100+Model!$D$13*Transform!F100+Model!$E$13*Transform!G100</f>
        <v/>
      </c>
      <c r="C100" s="12">
        <f>Model!$F$13*Transform!H100</f>
        <v/>
      </c>
      <c r="D100" s="12">
        <f>Model!$G$13*Transform!I100</f>
        <v/>
      </c>
      <c r="E100" s="12">
        <f>Model!$H$13*Transform!J100</f>
        <v/>
      </c>
      <c r="F100" s="12">
        <f>Model!$I$13*Transform!K100</f>
        <v/>
      </c>
      <c r="G100" s="12">
        <f>SUM(B100:F100)</f>
        <v/>
      </c>
      <c r="H100" s="12">
        <f>Data!B100</f>
        <v/>
      </c>
    </row>
    <row r="101">
      <c r="A101" s="11">
        <f>Data!A101</f>
        <v/>
      </c>
      <c r="B101" s="12">
        <f>Model!$B$13+Model!$C$13*Transform!E101+Model!$D$13*Transform!F101+Model!$E$13*Transform!G101</f>
        <v/>
      </c>
      <c r="C101" s="12">
        <f>Model!$F$13*Transform!H101</f>
        <v/>
      </c>
      <c r="D101" s="12">
        <f>Model!$G$13*Transform!I101</f>
        <v/>
      </c>
      <c r="E101" s="12">
        <f>Model!$H$13*Transform!J101</f>
        <v/>
      </c>
      <c r="F101" s="12">
        <f>Model!$I$13*Transform!K101</f>
        <v/>
      </c>
      <c r="G101" s="12">
        <f>SUM(B101:F101)</f>
        <v/>
      </c>
      <c r="H101" s="12">
        <f>Data!B101</f>
        <v/>
      </c>
    </row>
    <row r="102">
      <c r="A102" s="11">
        <f>Data!A102</f>
        <v/>
      </c>
      <c r="B102" s="12">
        <f>Model!$B$13+Model!$C$13*Transform!E102+Model!$D$13*Transform!F102+Model!$E$13*Transform!G102</f>
        <v/>
      </c>
      <c r="C102" s="12">
        <f>Model!$F$13*Transform!H102</f>
        <v/>
      </c>
      <c r="D102" s="12">
        <f>Model!$G$13*Transform!I102</f>
        <v/>
      </c>
      <c r="E102" s="12">
        <f>Model!$H$13*Transform!J102</f>
        <v/>
      </c>
      <c r="F102" s="12">
        <f>Model!$I$13*Transform!K102</f>
        <v/>
      </c>
      <c r="G102" s="12">
        <f>SUM(B102:F102)</f>
        <v/>
      </c>
      <c r="H102" s="12">
        <f>Data!B102</f>
        <v/>
      </c>
    </row>
    <row r="103">
      <c r="A103" s="11">
        <f>Data!A103</f>
        <v/>
      </c>
      <c r="B103" s="12">
        <f>Model!$B$13+Model!$C$13*Transform!E103+Model!$D$13*Transform!F103+Model!$E$13*Transform!G103</f>
        <v/>
      </c>
      <c r="C103" s="12">
        <f>Model!$F$13*Transform!H103</f>
        <v/>
      </c>
      <c r="D103" s="12">
        <f>Model!$G$13*Transform!I103</f>
        <v/>
      </c>
      <c r="E103" s="12">
        <f>Model!$H$13*Transform!J103</f>
        <v/>
      </c>
      <c r="F103" s="12">
        <f>Model!$I$13*Transform!K103</f>
        <v/>
      </c>
      <c r="G103" s="12">
        <f>SUM(B103:F103)</f>
        <v/>
      </c>
      <c r="H103" s="12">
        <f>Data!B103</f>
        <v/>
      </c>
    </row>
    <row r="104">
      <c r="A104" s="11">
        <f>Data!A104</f>
        <v/>
      </c>
      <c r="B104" s="12">
        <f>Model!$B$13+Model!$C$13*Transform!E104+Model!$D$13*Transform!F104+Model!$E$13*Transform!G104</f>
        <v/>
      </c>
      <c r="C104" s="12">
        <f>Model!$F$13*Transform!H104</f>
        <v/>
      </c>
      <c r="D104" s="12">
        <f>Model!$G$13*Transform!I104</f>
        <v/>
      </c>
      <c r="E104" s="12">
        <f>Model!$H$13*Transform!J104</f>
        <v/>
      </c>
      <c r="F104" s="12">
        <f>Model!$I$13*Transform!K104</f>
        <v/>
      </c>
      <c r="G104" s="12">
        <f>SUM(B104:F104)</f>
        <v/>
      </c>
      <c r="H104" s="12">
        <f>Data!B104</f>
        <v/>
      </c>
    </row>
    <row r="105">
      <c r="A105" s="11">
        <f>Data!A105</f>
        <v/>
      </c>
      <c r="B105" s="12">
        <f>Model!$B$13+Model!$C$13*Transform!E105+Model!$D$13*Transform!F105+Model!$E$13*Transform!G105</f>
        <v/>
      </c>
      <c r="C105" s="12">
        <f>Model!$F$13*Transform!H105</f>
        <v/>
      </c>
      <c r="D105" s="12">
        <f>Model!$G$13*Transform!I105</f>
        <v/>
      </c>
      <c r="E105" s="12">
        <f>Model!$H$13*Transform!J105</f>
        <v/>
      </c>
      <c r="F105" s="12">
        <f>Model!$I$13*Transform!K105</f>
        <v/>
      </c>
      <c r="G105" s="12">
        <f>SUM(B105:F105)</f>
        <v/>
      </c>
      <c r="H105" s="12">
        <f>Data!B105</f>
        <v/>
      </c>
    </row>
    <row r="107">
      <c r="A107" s="2" t="inlineStr">
        <is>
          <t>Total</t>
        </is>
      </c>
      <c r="B107" s="12">
        <f>SUM(B2:B105)</f>
        <v/>
      </c>
      <c r="C107" s="12">
        <f>SUM(C2:C105)</f>
        <v/>
      </c>
      <c r="D107" s="12">
        <f>SUM(D2:D105)</f>
        <v/>
      </c>
      <c r="E107" s="12">
        <f>SUM(E2:E105)</f>
        <v/>
      </c>
      <c r="F107" s="12">
        <f>SUM(F2:F105)</f>
        <v/>
      </c>
      <c r="G107" s="12">
        <f>SUM(G2:G105)</f>
        <v/>
      </c>
    </row>
    <row r="108">
      <c r="A108" s="2" t="inlineStr">
        <is>
          <t>Share of total</t>
        </is>
      </c>
      <c r="B108" s="21">
        <f>B107/$G$107</f>
        <v/>
      </c>
      <c r="C108" s="21">
        <f>C107/$G$107</f>
        <v/>
      </c>
      <c r="D108" s="21">
        <f>D107/$G$107</f>
        <v/>
      </c>
      <c r="E108" s="21">
        <f>E107/$G$107</f>
        <v/>
      </c>
      <c r="F108" s="21">
        <f>F107/$G$107</f>
        <v/>
      </c>
      <c r="G108" s="21">
        <f>G107/$G$107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ROI per channel</t>
        </is>
      </c>
    </row>
    <row r="3" ht="45" customHeight="1">
      <c r="A3" s="5" t="inlineStr">
        <is>
          <t>Channel</t>
        </is>
      </c>
      <c r="B3" s="5" t="inlineStr">
        <is>
          <t>Total spend</t>
        </is>
      </c>
      <c r="C3" s="5" t="inlineStr">
        <is>
          <t>Modeled contribution</t>
        </is>
      </c>
      <c r="D3" s="5" t="inlineStr">
        <is>
          <t>ROI</t>
        </is>
      </c>
      <c r="E3" s="5" t="inlineStr">
        <is>
          <t>Marginal ROI at average spend</t>
        </is>
      </c>
      <c r="F3" s="5" t="inlineStr">
        <is>
          <t>Coefficient</t>
        </is>
      </c>
      <c r="G3" s="5" t="inlineStr">
        <is>
          <t>Decay</t>
        </is>
      </c>
      <c r="H3" s="5" t="inlineStr">
        <is>
          <t>Half-saturation</t>
        </is>
      </c>
    </row>
    <row r="4">
      <c r="A4" t="inlineStr">
        <is>
          <t>Search</t>
        </is>
      </c>
      <c r="B4" s="12">
        <f>SUM(Data!C2:C105)</f>
        <v/>
      </c>
      <c r="C4" s="12">
        <f>Decomposition!D107</f>
        <v/>
      </c>
      <c r="D4" s="22">
        <f>C4/B4</f>
        <v/>
      </c>
      <c r="E4" s="22">
        <f>F4*H4/((Inputs!E6/(1-G4))+H4)^2/(1-G4)</f>
        <v/>
      </c>
      <c r="F4" s="15">
        <f>Model!$G$13</f>
        <v/>
      </c>
      <c r="G4" s="23">
        <f>Inputs!C6</f>
        <v/>
      </c>
      <c r="H4" s="12">
        <f>Inputs!F6</f>
        <v/>
      </c>
    </row>
    <row r="5">
      <c r="A5" t="inlineStr">
        <is>
          <t>Social</t>
        </is>
      </c>
      <c r="B5" s="12">
        <f>SUM(Data!D2:D105)</f>
        <v/>
      </c>
      <c r="C5" s="12">
        <f>Decomposition!E107</f>
        <v/>
      </c>
      <c r="D5" s="22">
        <f>C5/B5</f>
        <v/>
      </c>
      <c r="E5" s="22">
        <f>F5*H5/((Inputs!E7/(1-G5))+H5)^2/(1-G5)</f>
        <v/>
      </c>
      <c r="F5" s="15">
        <f>Model!$H$13</f>
        <v/>
      </c>
      <c r="G5" s="23">
        <f>Inputs!C7</f>
        <v/>
      </c>
      <c r="H5" s="12">
        <f>Inputs!F7</f>
        <v/>
      </c>
    </row>
    <row r="6">
      <c r="A6" t="inlineStr">
        <is>
          <t>Video</t>
        </is>
      </c>
      <c r="B6" s="12">
        <f>SUM(Data!E2:E105)</f>
        <v/>
      </c>
      <c r="C6" s="12">
        <f>Decomposition!F107</f>
        <v/>
      </c>
      <c r="D6" s="22">
        <f>C6/B6</f>
        <v/>
      </c>
      <c r="E6" s="22">
        <f>F6*H6/((Inputs!E8/(1-G6))+H6)^2/(1-G6)</f>
        <v/>
      </c>
      <c r="F6" s="15">
        <f>Model!$I$13</f>
        <v/>
      </c>
      <c r="G6" s="23">
        <f>Inputs!C8</f>
        <v/>
      </c>
      <c r="H6" s="12">
        <f>Inputs!F8</f>
        <v/>
      </c>
    </row>
    <row r="8">
      <c r="A8" s="3" t="inlineStr">
        <is>
          <t>ROI here is revenue per unit of spend, not profit. Multiply by your margin before comparing with 1.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Response curves and budget reallocation</t>
        </is>
      </c>
    </row>
    <row r="2">
      <c r="A2" s="3" t="inlineStr">
        <is>
          <t>Steady-state weekly contribution = coefficient x Hill(spend / (1 - decay)).</t>
        </is>
      </c>
    </row>
    <row r="5">
      <c r="A5" s="2" t="inlineStr">
        <is>
          <t>Reallocation</t>
        </is>
      </c>
    </row>
    <row r="6" ht="45" customHeight="1">
      <c r="A6" s="5" t="inlineStr">
        <is>
          <t>Channel</t>
        </is>
      </c>
      <c r="B6" s="5" t="inlineStr">
        <is>
          <t>Current weekly spend</t>
        </is>
      </c>
      <c r="C6" s="5" t="inlineStr">
        <is>
          <t>Proposed (Solver changes these)</t>
        </is>
      </c>
      <c r="D6" s="5" t="inlineStr">
        <is>
          <t>Change</t>
        </is>
      </c>
      <c r="E6" s="5" t="inlineStr">
        <is>
          <t>Min</t>
        </is>
      </c>
      <c r="F6" s="5" t="inlineStr">
        <is>
          <t>Max</t>
        </is>
      </c>
      <c r="G6" s="5" t="inlineStr">
        <is>
          <t>Current response</t>
        </is>
      </c>
      <c r="H6" s="5" t="inlineStr">
        <is>
          <t>Proposed response</t>
        </is>
      </c>
    </row>
    <row r="7">
      <c r="A7" t="inlineStr">
        <is>
          <t>Search</t>
        </is>
      </c>
      <c r="B7" s="12">
        <f>Inputs!E6</f>
        <v/>
      </c>
      <c r="C7" s="24">
        <f>B7</f>
        <v/>
      </c>
      <c r="D7" s="12">
        <f>C7-B7</f>
        <v/>
      </c>
      <c r="E7" s="12">
        <f>B7*(1-Inputs!$C$10)</f>
        <v/>
      </c>
      <c r="F7" s="12">
        <f>B7*(1+Inputs!$C$10)</f>
        <v/>
      </c>
      <c r="G7" s="12">
        <f>Model!$G$13*((B7)/(1-Inputs!$C$6))/(((B7)/(1-Inputs!$C$6))+Inputs!$F$6)</f>
        <v/>
      </c>
      <c r="H7" s="12">
        <f>Model!$G$13*((C7)/(1-Inputs!$C$6))/(((C7)/(1-Inputs!$C$6))+Inputs!$F$6)</f>
        <v/>
      </c>
    </row>
    <row r="8">
      <c r="A8" t="inlineStr">
        <is>
          <t>Social</t>
        </is>
      </c>
      <c r="B8" s="12">
        <f>Inputs!E7</f>
        <v/>
      </c>
      <c r="C8" s="24">
        <f>B8</f>
        <v/>
      </c>
      <c r="D8" s="12">
        <f>C8-B8</f>
        <v/>
      </c>
      <c r="E8" s="12">
        <f>B8*(1-Inputs!$C$10)</f>
        <v/>
      </c>
      <c r="F8" s="12">
        <f>B8*(1+Inputs!$C$10)</f>
        <v/>
      </c>
      <c r="G8" s="12">
        <f>Model!$H$13*((B8)/(1-Inputs!$C$7))/(((B8)/(1-Inputs!$C$7))+Inputs!$F$7)</f>
        <v/>
      </c>
      <c r="H8" s="12">
        <f>Model!$H$13*((C8)/(1-Inputs!$C$7))/(((C8)/(1-Inputs!$C$7))+Inputs!$F$7)</f>
        <v/>
      </c>
    </row>
    <row r="9">
      <c r="A9" t="inlineStr">
        <is>
          <t>Video</t>
        </is>
      </c>
      <c r="B9" s="12">
        <f>Inputs!E8</f>
        <v/>
      </c>
      <c r="C9" s="24">
        <f>B9</f>
        <v/>
      </c>
      <c r="D9" s="12">
        <f>C9-B9</f>
        <v/>
      </c>
      <c r="E9" s="12">
        <f>B9*(1-Inputs!$C$10)</f>
        <v/>
      </c>
      <c r="F9" s="12">
        <f>B9*(1+Inputs!$C$10)</f>
        <v/>
      </c>
      <c r="G9" s="12">
        <f>Model!$I$13*((B9)/(1-Inputs!$C$8))/(((B9)/(1-Inputs!$C$8))+Inputs!$F$8)</f>
        <v/>
      </c>
      <c r="H9" s="12">
        <f>Model!$I$13*((C9)/(1-Inputs!$C$8))/(((C9)/(1-Inputs!$C$8))+Inputs!$F$8)</f>
        <v/>
      </c>
    </row>
    <row r="10">
      <c r="A10" s="2" t="inlineStr">
        <is>
          <t>Total</t>
        </is>
      </c>
      <c r="B10" s="25">
        <f>SUM(B7:B9)</f>
        <v/>
      </c>
      <c r="C10" s="25">
        <f>SUM(C7:C9)</f>
        <v/>
      </c>
      <c r="G10" s="25">
        <f>SUM(G7:G9)</f>
        <v/>
      </c>
      <c r="H10" s="25">
        <f>SUM(H7:H9)</f>
        <v/>
      </c>
    </row>
    <row r="12">
      <c r="A12" t="inlineStr">
        <is>
          <t>Proposed total response</t>
        </is>
      </c>
      <c r="C12" s="26">
        <f>H10</f>
        <v/>
      </c>
    </row>
    <row r="13">
      <c r="A13" t="inlineStr">
        <is>
          <t>Extra weekly revenue vs current</t>
        </is>
      </c>
      <c r="C13" s="26">
        <f>H10-G10</f>
        <v/>
      </c>
    </row>
    <row r="14">
      <c r="A14" s="3" t="inlineStr">
        <is>
          <t>Solver: Max $C$12 by changing $C$7:$C$9, subject to $C$10 = $B$10, $C$7:$C$9 &gt;= $E$7:$E$9, $C$7:$C$9 &lt;= $F$7:$F$9.</t>
        </is>
      </c>
    </row>
    <row r="16">
      <c r="A16" s="2" t="inlineStr">
        <is>
          <t>Curve table (spend from 0 to 3x average)</t>
        </is>
      </c>
    </row>
    <row r="17">
      <c r="A17" s="10" t="inlineStr">
        <is>
          <t>Step</t>
        </is>
      </c>
      <c r="B17" s="10" t="inlineStr">
        <is>
          <t>Search spend</t>
        </is>
      </c>
      <c r="C17" s="10" t="inlineStr">
        <is>
          <t>Search response</t>
        </is>
      </c>
      <c r="D17" s="10" t="inlineStr">
        <is>
          <t>Social spend</t>
        </is>
      </c>
      <c r="E17" s="10" t="inlineStr">
        <is>
          <t>Social response</t>
        </is>
      </c>
      <c r="F17" s="10" t="inlineStr">
        <is>
          <t>Video spend</t>
        </is>
      </c>
      <c r="G17" s="10" t="inlineStr">
        <is>
          <t>Video response</t>
        </is>
      </c>
    </row>
    <row r="18">
      <c r="A18" t="n">
        <v>0</v>
      </c>
      <c r="B18" s="12">
        <f>$A18/30*3*Inputs!$E$6</f>
        <v/>
      </c>
      <c r="C18" s="12">
        <f>Model!$G$13*((B18)/(1-Inputs!$C$6))/(((B18)/(1-Inputs!$C$6))+Inputs!$F$6)</f>
        <v/>
      </c>
      <c r="D18" s="12">
        <f>$A18/30*3*Inputs!$E$7</f>
        <v/>
      </c>
      <c r="E18" s="12">
        <f>Model!$H$13*((D18)/(1-Inputs!$C$7))/(((D18)/(1-Inputs!$C$7))+Inputs!$F$7)</f>
        <v/>
      </c>
      <c r="F18" s="12">
        <f>$A18/30*3*Inputs!$E$8</f>
        <v/>
      </c>
      <c r="G18" s="12">
        <f>Model!$I$13*((F18)/(1-Inputs!$C$8))/(((F18)/(1-Inputs!$C$8))+Inputs!$F$8)</f>
        <v/>
      </c>
    </row>
    <row r="19">
      <c r="A19" t="n">
        <v>1</v>
      </c>
      <c r="B19" s="12">
        <f>$A19/30*3*Inputs!$E$6</f>
        <v/>
      </c>
      <c r="C19" s="12">
        <f>Model!$G$13*((B19)/(1-Inputs!$C$6))/(((B19)/(1-Inputs!$C$6))+Inputs!$F$6)</f>
        <v/>
      </c>
      <c r="D19" s="12">
        <f>$A19/30*3*Inputs!$E$7</f>
        <v/>
      </c>
      <c r="E19" s="12">
        <f>Model!$H$13*((D19)/(1-Inputs!$C$7))/(((D19)/(1-Inputs!$C$7))+Inputs!$F$7)</f>
        <v/>
      </c>
      <c r="F19" s="12">
        <f>$A19/30*3*Inputs!$E$8</f>
        <v/>
      </c>
      <c r="G19" s="12">
        <f>Model!$I$13*((F19)/(1-Inputs!$C$8))/(((F19)/(1-Inputs!$C$8))+Inputs!$F$8)</f>
        <v/>
      </c>
    </row>
    <row r="20">
      <c r="A20" t="n">
        <v>2</v>
      </c>
      <c r="B20" s="12">
        <f>$A20/30*3*Inputs!$E$6</f>
        <v/>
      </c>
      <c r="C20" s="12">
        <f>Model!$G$13*((B20)/(1-Inputs!$C$6))/(((B20)/(1-Inputs!$C$6))+Inputs!$F$6)</f>
        <v/>
      </c>
      <c r="D20" s="12">
        <f>$A20/30*3*Inputs!$E$7</f>
        <v/>
      </c>
      <c r="E20" s="12">
        <f>Model!$H$13*((D20)/(1-Inputs!$C$7))/(((D20)/(1-Inputs!$C$7))+Inputs!$F$7)</f>
        <v/>
      </c>
      <c r="F20" s="12">
        <f>$A20/30*3*Inputs!$E$8</f>
        <v/>
      </c>
      <c r="G20" s="12">
        <f>Model!$I$13*((F20)/(1-Inputs!$C$8))/(((F20)/(1-Inputs!$C$8))+Inputs!$F$8)</f>
        <v/>
      </c>
    </row>
    <row r="21">
      <c r="A21" t="n">
        <v>3</v>
      </c>
      <c r="B21" s="12">
        <f>$A21/30*3*Inputs!$E$6</f>
        <v/>
      </c>
      <c r="C21" s="12">
        <f>Model!$G$13*((B21)/(1-Inputs!$C$6))/(((B21)/(1-Inputs!$C$6))+Inputs!$F$6)</f>
        <v/>
      </c>
      <c r="D21" s="12">
        <f>$A21/30*3*Inputs!$E$7</f>
        <v/>
      </c>
      <c r="E21" s="12">
        <f>Model!$H$13*((D21)/(1-Inputs!$C$7))/(((D21)/(1-Inputs!$C$7))+Inputs!$F$7)</f>
        <v/>
      </c>
      <c r="F21" s="12">
        <f>$A21/30*3*Inputs!$E$8</f>
        <v/>
      </c>
      <c r="G21" s="12">
        <f>Model!$I$13*((F21)/(1-Inputs!$C$8))/(((F21)/(1-Inputs!$C$8))+Inputs!$F$8)</f>
        <v/>
      </c>
    </row>
    <row r="22">
      <c r="A22" t="n">
        <v>4</v>
      </c>
      <c r="B22" s="12">
        <f>$A22/30*3*Inputs!$E$6</f>
        <v/>
      </c>
      <c r="C22" s="12">
        <f>Model!$G$13*((B22)/(1-Inputs!$C$6))/(((B22)/(1-Inputs!$C$6))+Inputs!$F$6)</f>
        <v/>
      </c>
      <c r="D22" s="12">
        <f>$A22/30*3*Inputs!$E$7</f>
        <v/>
      </c>
      <c r="E22" s="12">
        <f>Model!$H$13*((D22)/(1-Inputs!$C$7))/(((D22)/(1-Inputs!$C$7))+Inputs!$F$7)</f>
        <v/>
      </c>
      <c r="F22" s="12">
        <f>$A22/30*3*Inputs!$E$8</f>
        <v/>
      </c>
      <c r="G22" s="12">
        <f>Model!$I$13*((F22)/(1-Inputs!$C$8))/(((F22)/(1-Inputs!$C$8))+Inputs!$F$8)</f>
        <v/>
      </c>
    </row>
    <row r="23">
      <c r="A23" t="n">
        <v>5</v>
      </c>
      <c r="B23" s="12">
        <f>$A23/30*3*Inputs!$E$6</f>
        <v/>
      </c>
      <c r="C23" s="12">
        <f>Model!$G$13*((B23)/(1-Inputs!$C$6))/(((B23)/(1-Inputs!$C$6))+Inputs!$F$6)</f>
        <v/>
      </c>
      <c r="D23" s="12">
        <f>$A23/30*3*Inputs!$E$7</f>
        <v/>
      </c>
      <c r="E23" s="12">
        <f>Model!$H$13*((D23)/(1-Inputs!$C$7))/(((D23)/(1-Inputs!$C$7))+Inputs!$F$7)</f>
        <v/>
      </c>
      <c r="F23" s="12">
        <f>$A23/30*3*Inputs!$E$8</f>
        <v/>
      </c>
      <c r="G23" s="12">
        <f>Model!$I$13*((F23)/(1-Inputs!$C$8))/(((F23)/(1-Inputs!$C$8))+Inputs!$F$8)</f>
        <v/>
      </c>
    </row>
    <row r="24">
      <c r="A24" t="n">
        <v>6</v>
      </c>
      <c r="B24" s="12">
        <f>$A24/30*3*Inputs!$E$6</f>
        <v/>
      </c>
      <c r="C24" s="12">
        <f>Model!$G$13*((B24)/(1-Inputs!$C$6))/(((B24)/(1-Inputs!$C$6))+Inputs!$F$6)</f>
        <v/>
      </c>
      <c r="D24" s="12">
        <f>$A24/30*3*Inputs!$E$7</f>
        <v/>
      </c>
      <c r="E24" s="12">
        <f>Model!$H$13*((D24)/(1-Inputs!$C$7))/(((D24)/(1-Inputs!$C$7))+Inputs!$F$7)</f>
        <v/>
      </c>
      <c r="F24" s="12">
        <f>$A24/30*3*Inputs!$E$8</f>
        <v/>
      </c>
      <c r="G24" s="12">
        <f>Model!$I$13*((F24)/(1-Inputs!$C$8))/(((F24)/(1-Inputs!$C$8))+Inputs!$F$8)</f>
        <v/>
      </c>
    </row>
    <row r="25">
      <c r="A25" t="n">
        <v>7</v>
      </c>
      <c r="B25" s="12">
        <f>$A25/30*3*Inputs!$E$6</f>
        <v/>
      </c>
      <c r="C25" s="12">
        <f>Model!$G$13*((B25)/(1-Inputs!$C$6))/(((B25)/(1-Inputs!$C$6))+Inputs!$F$6)</f>
        <v/>
      </c>
      <c r="D25" s="12">
        <f>$A25/30*3*Inputs!$E$7</f>
        <v/>
      </c>
      <c r="E25" s="12">
        <f>Model!$H$13*((D25)/(1-Inputs!$C$7))/(((D25)/(1-Inputs!$C$7))+Inputs!$F$7)</f>
        <v/>
      </c>
      <c r="F25" s="12">
        <f>$A25/30*3*Inputs!$E$8</f>
        <v/>
      </c>
      <c r="G25" s="12">
        <f>Model!$I$13*((F25)/(1-Inputs!$C$8))/(((F25)/(1-Inputs!$C$8))+Inputs!$F$8)</f>
        <v/>
      </c>
    </row>
    <row r="26">
      <c r="A26" t="n">
        <v>8</v>
      </c>
      <c r="B26" s="12">
        <f>$A26/30*3*Inputs!$E$6</f>
        <v/>
      </c>
      <c r="C26" s="12">
        <f>Model!$G$13*((B26)/(1-Inputs!$C$6))/(((B26)/(1-Inputs!$C$6))+Inputs!$F$6)</f>
        <v/>
      </c>
      <c r="D26" s="12">
        <f>$A26/30*3*Inputs!$E$7</f>
        <v/>
      </c>
      <c r="E26" s="12">
        <f>Model!$H$13*((D26)/(1-Inputs!$C$7))/(((D26)/(1-Inputs!$C$7))+Inputs!$F$7)</f>
        <v/>
      </c>
      <c r="F26" s="12">
        <f>$A26/30*3*Inputs!$E$8</f>
        <v/>
      </c>
      <c r="G26" s="12">
        <f>Model!$I$13*((F26)/(1-Inputs!$C$8))/(((F26)/(1-Inputs!$C$8))+Inputs!$F$8)</f>
        <v/>
      </c>
    </row>
    <row r="27">
      <c r="A27" t="n">
        <v>9</v>
      </c>
      <c r="B27" s="12">
        <f>$A27/30*3*Inputs!$E$6</f>
        <v/>
      </c>
      <c r="C27" s="12">
        <f>Model!$G$13*((B27)/(1-Inputs!$C$6))/(((B27)/(1-Inputs!$C$6))+Inputs!$F$6)</f>
        <v/>
      </c>
      <c r="D27" s="12">
        <f>$A27/30*3*Inputs!$E$7</f>
        <v/>
      </c>
      <c r="E27" s="12">
        <f>Model!$H$13*((D27)/(1-Inputs!$C$7))/(((D27)/(1-Inputs!$C$7))+Inputs!$F$7)</f>
        <v/>
      </c>
      <c r="F27" s="12">
        <f>$A27/30*3*Inputs!$E$8</f>
        <v/>
      </c>
      <c r="G27" s="12">
        <f>Model!$I$13*((F27)/(1-Inputs!$C$8))/(((F27)/(1-Inputs!$C$8))+Inputs!$F$8)</f>
        <v/>
      </c>
    </row>
    <row r="28">
      <c r="A28" t="n">
        <v>10</v>
      </c>
      <c r="B28" s="12">
        <f>$A28/30*3*Inputs!$E$6</f>
        <v/>
      </c>
      <c r="C28" s="12">
        <f>Model!$G$13*((B28)/(1-Inputs!$C$6))/(((B28)/(1-Inputs!$C$6))+Inputs!$F$6)</f>
        <v/>
      </c>
      <c r="D28" s="12">
        <f>$A28/30*3*Inputs!$E$7</f>
        <v/>
      </c>
      <c r="E28" s="12">
        <f>Model!$H$13*((D28)/(1-Inputs!$C$7))/(((D28)/(1-Inputs!$C$7))+Inputs!$F$7)</f>
        <v/>
      </c>
      <c r="F28" s="12">
        <f>$A28/30*3*Inputs!$E$8</f>
        <v/>
      </c>
      <c r="G28" s="12">
        <f>Model!$I$13*((F28)/(1-Inputs!$C$8))/(((F28)/(1-Inputs!$C$8))+Inputs!$F$8)</f>
        <v/>
      </c>
    </row>
    <row r="29">
      <c r="A29" t="n">
        <v>11</v>
      </c>
      <c r="B29" s="12">
        <f>$A29/30*3*Inputs!$E$6</f>
        <v/>
      </c>
      <c r="C29" s="12">
        <f>Model!$G$13*((B29)/(1-Inputs!$C$6))/(((B29)/(1-Inputs!$C$6))+Inputs!$F$6)</f>
        <v/>
      </c>
      <c r="D29" s="12">
        <f>$A29/30*3*Inputs!$E$7</f>
        <v/>
      </c>
      <c r="E29" s="12">
        <f>Model!$H$13*((D29)/(1-Inputs!$C$7))/(((D29)/(1-Inputs!$C$7))+Inputs!$F$7)</f>
        <v/>
      </c>
      <c r="F29" s="12">
        <f>$A29/30*3*Inputs!$E$8</f>
        <v/>
      </c>
      <c r="G29" s="12">
        <f>Model!$I$13*((F29)/(1-Inputs!$C$8))/(((F29)/(1-Inputs!$C$8))+Inputs!$F$8)</f>
        <v/>
      </c>
    </row>
    <row r="30">
      <c r="A30" t="n">
        <v>12</v>
      </c>
      <c r="B30" s="12">
        <f>$A30/30*3*Inputs!$E$6</f>
        <v/>
      </c>
      <c r="C30" s="12">
        <f>Model!$G$13*((B30)/(1-Inputs!$C$6))/(((B30)/(1-Inputs!$C$6))+Inputs!$F$6)</f>
        <v/>
      </c>
      <c r="D30" s="12">
        <f>$A30/30*3*Inputs!$E$7</f>
        <v/>
      </c>
      <c r="E30" s="12">
        <f>Model!$H$13*((D30)/(1-Inputs!$C$7))/(((D30)/(1-Inputs!$C$7))+Inputs!$F$7)</f>
        <v/>
      </c>
      <c r="F30" s="12">
        <f>$A30/30*3*Inputs!$E$8</f>
        <v/>
      </c>
      <c r="G30" s="12">
        <f>Model!$I$13*((F30)/(1-Inputs!$C$8))/(((F30)/(1-Inputs!$C$8))+Inputs!$F$8)</f>
        <v/>
      </c>
    </row>
    <row r="31">
      <c r="A31" t="n">
        <v>13</v>
      </c>
      <c r="B31" s="12">
        <f>$A31/30*3*Inputs!$E$6</f>
        <v/>
      </c>
      <c r="C31" s="12">
        <f>Model!$G$13*((B31)/(1-Inputs!$C$6))/(((B31)/(1-Inputs!$C$6))+Inputs!$F$6)</f>
        <v/>
      </c>
      <c r="D31" s="12">
        <f>$A31/30*3*Inputs!$E$7</f>
        <v/>
      </c>
      <c r="E31" s="12">
        <f>Model!$H$13*((D31)/(1-Inputs!$C$7))/(((D31)/(1-Inputs!$C$7))+Inputs!$F$7)</f>
        <v/>
      </c>
      <c r="F31" s="12">
        <f>$A31/30*3*Inputs!$E$8</f>
        <v/>
      </c>
      <c r="G31" s="12">
        <f>Model!$I$13*((F31)/(1-Inputs!$C$8))/(((F31)/(1-Inputs!$C$8))+Inputs!$F$8)</f>
        <v/>
      </c>
    </row>
    <row r="32">
      <c r="A32" t="n">
        <v>14</v>
      </c>
      <c r="B32" s="12">
        <f>$A32/30*3*Inputs!$E$6</f>
        <v/>
      </c>
      <c r="C32" s="12">
        <f>Model!$G$13*((B32)/(1-Inputs!$C$6))/(((B32)/(1-Inputs!$C$6))+Inputs!$F$6)</f>
        <v/>
      </c>
      <c r="D32" s="12">
        <f>$A32/30*3*Inputs!$E$7</f>
        <v/>
      </c>
      <c r="E32" s="12">
        <f>Model!$H$13*((D32)/(1-Inputs!$C$7))/(((D32)/(1-Inputs!$C$7))+Inputs!$F$7)</f>
        <v/>
      </c>
      <c r="F32" s="12">
        <f>$A32/30*3*Inputs!$E$8</f>
        <v/>
      </c>
      <c r="G32" s="12">
        <f>Model!$I$13*((F32)/(1-Inputs!$C$8))/(((F32)/(1-Inputs!$C$8))+Inputs!$F$8)</f>
        <v/>
      </c>
    </row>
    <row r="33">
      <c r="A33" t="n">
        <v>15</v>
      </c>
      <c r="B33" s="12">
        <f>$A33/30*3*Inputs!$E$6</f>
        <v/>
      </c>
      <c r="C33" s="12">
        <f>Model!$G$13*((B33)/(1-Inputs!$C$6))/(((B33)/(1-Inputs!$C$6))+Inputs!$F$6)</f>
        <v/>
      </c>
      <c r="D33" s="12">
        <f>$A33/30*3*Inputs!$E$7</f>
        <v/>
      </c>
      <c r="E33" s="12">
        <f>Model!$H$13*((D33)/(1-Inputs!$C$7))/(((D33)/(1-Inputs!$C$7))+Inputs!$F$7)</f>
        <v/>
      </c>
      <c r="F33" s="12">
        <f>$A33/30*3*Inputs!$E$8</f>
        <v/>
      </c>
      <c r="G33" s="12">
        <f>Model!$I$13*((F33)/(1-Inputs!$C$8))/(((F33)/(1-Inputs!$C$8))+Inputs!$F$8)</f>
        <v/>
      </c>
    </row>
    <row r="34">
      <c r="A34" t="n">
        <v>16</v>
      </c>
      <c r="B34" s="12">
        <f>$A34/30*3*Inputs!$E$6</f>
        <v/>
      </c>
      <c r="C34" s="12">
        <f>Model!$G$13*((B34)/(1-Inputs!$C$6))/(((B34)/(1-Inputs!$C$6))+Inputs!$F$6)</f>
        <v/>
      </c>
      <c r="D34" s="12">
        <f>$A34/30*3*Inputs!$E$7</f>
        <v/>
      </c>
      <c r="E34" s="12">
        <f>Model!$H$13*((D34)/(1-Inputs!$C$7))/(((D34)/(1-Inputs!$C$7))+Inputs!$F$7)</f>
        <v/>
      </c>
      <c r="F34" s="12">
        <f>$A34/30*3*Inputs!$E$8</f>
        <v/>
      </c>
      <c r="G34" s="12">
        <f>Model!$I$13*((F34)/(1-Inputs!$C$8))/(((F34)/(1-Inputs!$C$8))+Inputs!$F$8)</f>
        <v/>
      </c>
    </row>
    <row r="35">
      <c r="A35" t="n">
        <v>17</v>
      </c>
      <c r="B35" s="12">
        <f>$A35/30*3*Inputs!$E$6</f>
        <v/>
      </c>
      <c r="C35" s="12">
        <f>Model!$G$13*((B35)/(1-Inputs!$C$6))/(((B35)/(1-Inputs!$C$6))+Inputs!$F$6)</f>
        <v/>
      </c>
      <c r="D35" s="12">
        <f>$A35/30*3*Inputs!$E$7</f>
        <v/>
      </c>
      <c r="E35" s="12">
        <f>Model!$H$13*((D35)/(1-Inputs!$C$7))/(((D35)/(1-Inputs!$C$7))+Inputs!$F$7)</f>
        <v/>
      </c>
      <c r="F35" s="12">
        <f>$A35/30*3*Inputs!$E$8</f>
        <v/>
      </c>
      <c r="G35" s="12">
        <f>Model!$I$13*((F35)/(1-Inputs!$C$8))/(((F35)/(1-Inputs!$C$8))+Inputs!$F$8)</f>
        <v/>
      </c>
    </row>
    <row r="36">
      <c r="A36" t="n">
        <v>18</v>
      </c>
      <c r="B36" s="12">
        <f>$A36/30*3*Inputs!$E$6</f>
        <v/>
      </c>
      <c r="C36" s="12">
        <f>Model!$G$13*((B36)/(1-Inputs!$C$6))/(((B36)/(1-Inputs!$C$6))+Inputs!$F$6)</f>
        <v/>
      </c>
      <c r="D36" s="12">
        <f>$A36/30*3*Inputs!$E$7</f>
        <v/>
      </c>
      <c r="E36" s="12">
        <f>Model!$H$13*((D36)/(1-Inputs!$C$7))/(((D36)/(1-Inputs!$C$7))+Inputs!$F$7)</f>
        <v/>
      </c>
      <c r="F36" s="12">
        <f>$A36/30*3*Inputs!$E$8</f>
        <v/>
      </c>
      <c r="G36" s="12">
        <f>Model!$I$13*((F36)/(1-Inputs!$C$8))/(((F36)/(1-Inputs!$C$8))+Inputs!$F$8)</f>
        <v/>
      </c>
    </row>
    <row r="37">
      <c r="A37" t="n">
        <v>19</v>
      </c>
      <c r="B37" s="12">
        <f>$A37/30*3*Inputs!$E$6</f>
        <v/>
      </c>
      <c r="C37" s="12">
        <f>Model!$G$13*((B37)/(1-Inputs!$C$6))/(((B37)/(1-Inputs!$C$6))+Inputs!$F$6)</f>
        <v/>
      </c>
      <c r="D37" s="12">
        <f>$A37/30*3*Inputs!$E$7</f>
        <v/>
      </c>
      <c r="E37" s="12">
        <f>Model!$H$13*((D37)/(1-Inputs!$C$7))/(((D37)/(1-Inputs!$C$7))+Inputs!$F$7)</f>
        <v/>
      </c>
      <c r="F37" s="12">
        <f>$A37/30*3*Inputs!$E$8</f>
        <v/>
      </c>
      <c r="G37" s="12">
        <f>Model!$I$13*((F37)/(1-Inputs!$C$8))/(((F37)/(1-Inputs!$C$8))+Inputs!$F$8)</f>
        <v/>
      </c>
    </row>
    <row r="38">
      <c r="A38" t="n">
        <v>20</v>
      </c>
      <c r="B38" s="12">
        <f>$A38/30*3*Inputs!$E$6</f>
        <v/>
      </c>
      <c r="C38" s="12">
        <f>Model!$G$13*((B38)/(1-Inputs!$C$6))/(((B38)/(1-Inputs!$C$6))+Inputs!$F$6)</f>
        <v/>
      </c>
      <c r="D38" s="12">
        <f>$A38/30*3*Inputs!$E$7</f>
        <v/>
      </c>
      <c r="E38" s="12">
        <f>Model!$H$13*((D38)/(1-Inputs!$C$7))/(((D38)/(1-Inputs!$C$7))+Inputs!$F$7)</f>
        <v/>
      </c>
      <c r="F38" s="12">
        <f>$A38/30*3*Inputs!$E$8</f>
        <v/>
      </c>
      <c r="G38" s="12">
        <f>Model!$I$13*((F38)/(1-Inputs!$C$8))/(((F38)/(1-Inputs!$C$8))+Inputs!$F$8)</f>
        <v/>
      </c>
    </row>
    <row r="39">
      <c r="A39" t="n">
        <v>21</v>
      </c>
      <c r="B39" s="12">
        <f>$A39/30*3*Inputs!$E$6</f>
        <v/>
      </c>
      <c r="C39" s="12">
        <f>Model!$G$13*((B39)/(1-Inputs!$C$6))/(((B39)/(1-Inputs!$C$6))+Inputs!$F$6)</f>
        <v/>
      </c>
      <c r="D39" s="12">
        <f>$A39/30*3*Inputs!$E$7</f>
        <v/>
      </c>
      <c r="E39" s="12">
        <f>Model!$H$13*((D39)/(1-Inputs!$C$7))/(((D39)/(1-Inputs!$C$7))+Inputs!$F$7)</f>
        <v/>
      </c>
      <c r="F39" s="12">
        <f>$A39/30*3*Inputs!$E$8</f>
        <v/>
      </c>
      <c r="G39" s="12">
        <f>Model!$I$13*((F39)/(1-Inputs!$C$8))/(((F39)/(1-Inputs!$C$8))+Inputs!$F$8)</f>
        <v/>
      </c>
    </row>
    <row r="40">
      <c r="A40" t="n">
        <v>22</v>
      </c>
      <c r="B40" s="12">
        <f>$A40/30*3*Inputs!$E$6</f>
        <v/>
      </c>
      <c r="C40" s="12">
        <f>Model!$G$13*((B40)/(1-Inputs!$C$6))/(((B40)/(1-Inputs!$C$6))+Inputs!$F$6)</f>
        <v/>
      </c>
      <c r="D40" s="12">
        <f>$A40/30*3*Inputs!$E$7</f>
        <v/>
      </c>
      <c r="E40" s="12">
        <f>Model!$H$13*((D40)/(1-Inputs!$C$7))/(((D40)/(1-Inputs!$C$7))+Inputs!$F$7)</f>
        <v/>
      </c>
      <c r="F40" s="12">
        <f>$A40/30*3*Inputs!$E$8</f>
        <v/>
      </c>
      <c r="G40" s="12">
        <f>Model!$I$13*((F40)/(1-Inputs!$C$8))/(((F40)/(1-Inputs!$C$8))+Inputs!$F$8)</f>
        <v/>
      </c>
    </row>
    <row r="41">
      <c r="A41" t="n">
        <v>23</v>
      </c>
      <c r="B41" s="12">
        <f>$A41/30*3*Inputs!$E$6</f>
        <v/>
      </c>
      <c r="C41" s="12">
        <f>Model!$G$13*((B41)/(1-Inputs!$C$6))/(((B41)/(1-Inputs!$C$6))+Inputs!$F$6)</f>
        <v/>
      </c>
      <c r="D41" s="12">
        <f>$A41/30*3*Inputs!$E$7</f>
        <v/>
      </c>
      <c r="E41" s="12">
        <f>Model!$H$13*((D41)/(1-Inputs!$C$7))/(((D41)/(1-Inputs!$C$7))+Inputs!$F$7)</f>
        <v/>
      </c>
      <c r="F41" s="12">
        <f>$A41/30*3*Inputs!$E$8</f>
        <v/>
      </c>
      <c r="G41" s="12">
        <f>Model!$I$13*((F41)/(1-Inputs!$C$8))/(((F41)/(1-Inputs!$C$8))+Inputs!$F$8)</f>
        <v/>
      </c>
    </row>
    <row r="42">
      <c r="A42" t="n">
        <v>24</v>
      </c>
      <c r="B42" s="12">
        <f>$A42/30*3*Inputs!$E$6</f>
        <v/>
      </c>
      <c r="C42" s="12">
        <f>Model!$G$13*((B42)/(1-Inputs!$C$6))/(((B42)/(1-Inputs!$C$6))+Inputs!$F$6)</f>
        <v/>
      </c>
      <c r="D42" s="12">
        <f>$A42/30*3*Inputs!$E$7</f>
        <v/>
      </c>
      <c r="E42" s="12">
        <f>Model!$H$13*((D42)/(1-Inputs!$C$7))/(((D42)/(1-Inputs!$C$7))+Inputs!$F$7)</f>
        <v/>
      </c>
      <c r="F42" s="12">
        <f>$A42/30*3*Inputs!$E$8</f>
        <v/>
      </c>
      <c r="G42" s="12">
        <f>Model!$I$13*((F42)/(1-Inputs!$C$8))/(((F42)/(1-Inputs!$C$8))+Inputs!$F$8)</f>
        <v/>
      </c>
    </row>
    <row r="43">
      <c r="A43" t="n">
        <v>25</v>
      </c>
      <c r="B43" s="12">
        <f>$A43/30*3*Inputs!$E$6</f>
        <v/>
      </c>
      <c r="C43" s="12">
        <f>Model!$G$13*((B43)/(1-Inputs!$C$6))/(((B43)/(1-Inputs!$C$6))+Inputs!$F$6)</f>
        <v/>
      </c>
      <c r="D43" s="12">
        <f>$A43/30*3*Inputs!$E$7</f>
        <v/>
      </c>
      <c r="E43" s="12">
        <f>Model!$H$13*((D43)/(1-Inputs!$C$7))/(((D43)/(1-Inputs!$C$7))+Inputs!$F$7)</f>
        <v/>
      </c>
      <c r="F43" s="12">
        <f>$A43/30*3*Inputs!$E$8</f>
        <v/>
      </c>
      <c r="G43" s="12">
        <f>Model!$I$13*((F43)/(1-Inputs!$C$8))/(((F43)/(1-Inputs!$C$8))+Inputs!$F$8)</f>
        <v/>
      </c>
    </row>
    <row r="44">
      <c r="A44" t="n">
        <v>26</v>
      </c>
      <c r="B44" s="12">
        <f>$A44/30*3*Inputs!$E$6</f>
        <v/>
      </c>
      <c r="C44" s="12">
        <f>Model!$G$13*((B44)/(1-Inputs!$C$6))/(((B44)/(1-Inputs!$C$6))+Inputs!$F$6)</f>
        <v/>
      </c>
      <c r="D44" s="12">
        <f>$A44/30*3*Inputs!$E$7</f>
        <v/>
      </c>
      <c r="E44" s="12">
        <f>Model!$H$13*((D44)/(1-Inputs!$C$7))/(((D44)/(1-Inputs!$C$7))+Inputs!$F$7)</f>
        <v/>
      </c>
      <c r="F44" s="12">
        <f>$A44/30*3*Inputs!$E$8</f>
        <v/>
      </c>
      <c r="G44" s="12">
        <f>Model!$I$13*((F44)/(1-Inputs!$C$8))/(((F44)/(1-Inputs!$C$8))+Inputs!$F$8)</f>
        <v/>
      </c>
    </row>
    <row r="45">
      <c r="A45" t="n">
        <v>27</v>
      </c>
      <c r="B45" s="12">
        <f>$A45/30*3*Inputs!$E$6</f>
        <v/>
      </c>
      <c r="C45" s="12">
        <f>Model!$G$13*((B45)/(1-Inputs!$C$6))/(((B45)/(1-Inputs!$C$6))+Inputs!$F$6)</f>
        <v/>
      </c>
      <c r="D45" s="12">
        <f>$A45/30*3*Inputs!$E$7</f>
        <v/>
      </c>
      <c r="E45" s="12">
        <f>Model!$H$13*((D45)/(1-Inputs!$C$7))/(((D45)/(1-Inputs!$C$7))+Inputs!$F$7)</f>
        <v/>
      </c>
      <c r="F45" s="12">
        <f>$A45/30*3*Inputs!$E$8</f>
        <v/>
      </c>
      <c r="G45" s="12">
        <f>Model!$I$13*((F45)/(1-Inputs!$C$8))/(((F45)/(1-Inputs!$C$8))+Inputs!$F$8)</f>
        <v/>
      </c>
    </row>
    <row r="46">
      <c r="A46" t="n">
        <v>28</v>
      </c>
      <c r="B46" s="12">
        <f>$A46/30*3*Inputs!$E$6</f>
        <v/>
      </c>
      <c r="C46" s="12">
        <f>Model!$G$13*((B46)/(1-Inputs!$C$6))/(((B46)/(1-Inputs!$C$6))+Inputs!$F$6)</f>
        <v/>
      </c>
      <c r="D46" s="12">
        <f>$A46/30*3*Inputs!$E$7</f>
        <v/>
      </c>
      <c r="E46" s="12">
        <f>Model!$H$13*((D46)/(1-Inputs!$C$7))/(((D46)/(1-Inputs!$C$7))+Inputs!$F$7)</f>
        <v/>
      </c>
      <c r="F46" s="12">
        <f>$A46/30*3*Inputs!$E$8</f>
        <v/>
      </c>
      <c r="G46" s="12">
        <f>Model!$I$13*((F46)/(1-Inputs!$C$8))/(((F46)/(1-Inputs!$C$8))+Inputs!$F$8)</f>
        <v/>
      </c>
    </row>
    <row r="47">
      <c r="A47" t="n">
        <v>29</v>
      </c>
      <c r="B47" s="12">
        <f>$A47/30*3*Inputs!$E$6</f>
        <v/>
      </c>
      <c r="C47" s="12">
        <f>Model!$G$13*((B47)/(1-Inputs!$C$6))/(((B47)/(1-Inputs!$C$6))+Inputs!$F$6)</f>
        <v/>
      </c>
      <c r="D47" s="12">
        <f>$A47/30*3*Inputs!$E$7</f>
        <v/>
      </c>
      <c r="E47" s="12">
        <f>Model!$H$13*((D47)/(1-Inputs!$C$7))/(((D47)/(1-Inputs!$C$7))+Inputs!$F$7)</f>
        <v/>
      </c>
      <c r="F47" s="12">
        <f>$A47/30*3*Inputs!$E$8</f>
        <v/>
      </c>
      <c r="G47" s="12">
        <f>Model!$I$13*((F47)/(1-Inputs!$C$8))/(((F47)/(1-Inputs!$C$8))+Inputs!$F$8)</f>
        <v/>
      </c>
    </row>
    <row r="48">
      <c r="A48" t="n">
        <v>30</v>
      </c>
      <c r="B48" s="12">
        <f>$A48/30*3*Inputs!$E$6</f>
        <v/>
      </c>
      <c r="C48" s="12">
        <f>Model!$G$13*((B48)/(1-Inputs!$C$6))/(((B48)/(1-Inputs!$C$6))+Inputs!$F$6)</f>
        <v/>
      </c>
      <c r="D48" s="12">
        <f>$A48/30*3*Inputs!$E$7</f>
        <v/>
      </c>
      <c r="E48" s="12">
        <f>Model!$H$13*((D48)/(1-Inputs!$C$7))/(((D48)/(1-Inputs!$C$7))+Inputs!$F$7)</f>
        <v/>
      </c>
      <c r="F48" s="12">
        <f>$A48/30*3*Inputs!$E$8</f>
        <v/>
      </c>
      <c r="G48" s="12">
        <f>Model!$I$13*((F48)/(1-Inputs!$C$8))/(((F48)/(1-Inputs!$C$8))+Inputs!$F$8)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2026-10-25T01:12:05Z</dcterms:created>
  <dcterms:modified xmlns:dcterms="http://purl.org/dc/terms/" xmlns:xsi="http://www.w3.org/2001/XMLSchema-instance" xsi:type="dcterms:W3CDTF">2026-10-25T01:12:05Z</dcterms:modified>
</cp:coreProperties>
</file>