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Profit curve" sheetId="3" state="visible" r:id="rId3"/>
    <sheet xmlns:r="http://schemas.openxmlformats.org/officeDocument/2006/relationships" name="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4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3" fillId="2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Contribution by price (fitted curve)</a:t>
            </a:r>
          </a:p>
        </rich>
      </tx>
    </title>
    <plotArea>
      <scatterChart>
        <ser>
          <idx val="0"/>
          <order val="0"/>
          <tx>
            <v>Contribution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'Profit curve'!$A$2:$A$41</f>
            </numRef>
          </xVal>
          <yVal>
            <numRef>
              <f>'Profit curve'!$C$2:$C$41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Contribution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Observed demand (Data sheet)</a:t>
            </a:r>
          </a:p>
        </rich>
      </tx>
    </title>
    <plotArea>
      <scatterChart>
        <ser>
          <idx val="0"/>
          <order val="0"/>
          <tx>
            <v>Observed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xVal>
            <numRef>
              <f>'Data'!$A$2:$A$27</f>
            </numRef>
          </xVal>
          <yVal>
            <numRef>
              <f>'Data'!$B$2:$B$27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Price elasticity calculator (log-log)</t>
        </is>
      </c>
    </row>
    <row r="2">
      <c r="A2" t="inlineStr">
        <is>
          <t>From the Vexpower MMM library: vexpower.com/mmm/price-elasticity</t>
        </is>
      </c>
    </row>
    <row r="3">
      <c r="A3" t="inlineStr"/>
    </row>
    <row r="4">
      <c r="A4" t="inlineStr">
        <is>
          <t>1. Data sheet: paste your price and quantity pairs into the light-yellow columns A and B (up to 200 rows). Leave unused rows blank.</t>
        </is>
      </c>
    </row>
    <row r="5">
      <c r="A5" t="inlineStr">
        <is>
          <t>2. Model sheet: enter your unit (variable) cost and current price in the yellow cells. Elasticity, CI and optimal price update automatically.</t>
        </is>
      </c>
    </row>
    <row r="6">
      <c r="A6" t="inlineStr">
        <is>
          <t>3. Profit curve sheet: contribution at a grid of prices on the fitted curve, with a chart.</t>
        </is>
      </c>
    </row>
    <row r="7">
      <c r="A7" t="inlineStr"/>
    </row>
    <row r="8">
      <c r="A8" s="2" t="inlineStr">
        <is>
          <t>Method</t>
        </is>
      </c>
    </row>
    <row r="9">
      <c r="A9" t="inlineStr">
        <is>
          <t>Regress ln(quantity) on ln(price). The slope is the own-price elasticity e (percent change in quantity for a 1 percent change in price).</t>
        </is>
      </c>
    </row>
    <row r="10">
      <c r="A10" t="inlineStr">
        <is>
          <t>If e &lt; -1, the contribution-maximizing price is P* = MC x e / (1 + e), equivalently (P - MC) / P = -1 / e (the Lerner rule).</t>
        </is>
      </c>
    </row>
    <row r="11">
      <c r="A11" t="inlineStr">
        <is>
          <t>If e &gt;= -1 the constant-elasticity model has no finite optimum: it says to keep raising price, which only holds inside the range you observed.</t>
        </is>
      </c>
    </row>
    <row r="12">
      <c r="A12" t="inlineStr"/>
    </row>
    <row r="13">
      <c r="A13" s="2" t="inlineStr">
        <is>
          <t>Cautions</t>
        </is>
      </c>
    </row>
    <row r="14">
      <c r="A14" t="inlineStr">
        <is>
          <t>Nothing else is controlled for. If price moved with seasonality, promotions, advertising or competitor prices, the slope mixes those effects in.</t>
        </is>
      </c>
    </row>
    <row r="15">
      <c r="A15" t="inlineStr">
        <is>
          <t>Don't trust an optimum outside the range of prices you actually charged. Test it before rolling it out.</t>
        </is>
      </c>
    </row>
    <row r="16">
      <c r="A16" t="inlineStr">
        <is>
          <t>The example data is synthetic (26 weeks from a constant-elasticity curve with noise).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</cols>
  <sheetData>
    <row r="1">
      <c r="A1" s="1" t="inlineStr">
        <is>
          <t>Log-log demand model: ln(Q) = a + e × ln(P)</t>
        </is>
      </c>
    </row>
    <row r="3">
      <c r="A3" t="inlineStr">
        <is>
          <t>Observations</t>
        </is>
      </c>
      <c r="B3">
        <f>COUNT(Data!$C$2:$C$201)</f>
        <v/>
      </c>
    </row>
    <row r="4">
      <c r="A4" t="inlineStr">
        <is>
          <t>Elasticity e (slope)</t>
        </is>
      </c>
      <c r="B4" s="3">
        <f>SLOPE(Data!$D$2:$D$201,Data!$C$2:$C$201)</f>
        <v/>
      </c>
    </row>
    <row r="5">
      <c r="A5" t="inlineStr">
        <is>
          <t>Intercept a</t>
        </is>
      </c>
      <c r="B5" s="3">
        <f>INTERCEPT(Data!$D$2:$D$201,Data!$C$2:$C$201)</f>
        <v/>
      </c>
    </row>
    <row r="6">
      <c r="A6" t="inlineStr">
        <is>
          <t>Standard error of e</t>
        </is>
      </c>
      <c r="B6" s="3">
        <f>STEYX(Data!$D$2:$D$201,Data!$C$2:$C$201)/SQRT(DEVSQ(Data!$C$2:$C$201))</f>
        <v/>
      </c>
    </row>
    <row r="7">
      <c r="A7" t="inlineStr">
        <is>
          <t>t critical (95%)</t>
        </is>
      </c>
      <c r="B7" s="3">
        <f>TINV(0.05,B3-2)</f>
        <v/>
      </c>
    </row>
    <row r="8">
      <c r="A8" t="inlineStr">
        <is>
          <t>95% CI low</t>
        </is>
      </c>
      <c r="B8" s="3">
        <f>B4-B7*B6</f>
        <v/>
      </c>
    </row>
    <row r="9">
      <c r="A9" t="inlineStr">
        <is>
          <t>95% CI high</t>
        </is>
      </c>
      <c r="B9" s="3">
        <f>B4+B7*B6</f>
        <v/>
      </c>
    </row>
    <row r="10">
      <c r="A10" t="inlineStr">
        <is>
          <t>R squared</t>
        </is>
      </c>
      <c r="B10" s="3">
        <f>RSQ(Data!$D$2:$D$201,Data!$C$2:$C$201)</f>
        <v/>
      </c>
    </row>
    <row r="13">
      <c r="A13" t="inlineStr">
        <is>
          <t>Unit (variable) cost</t>
        </is>
      </c>
      <c r="B13" s="4" t="n">
        <v>14</v>
      </c>
    </row>
    <row r="14">
      <c r="A14" t="inlineStr">
        <is>
          <t>Current price</t>
        </is>
      </c>
      <c r="B14" s="4" t="n">
        <v>24</v>
      </c>
    </row>
    <row r="16">
      <c r="A16" s="5" t="inlineStr">
        <is>
          <t>Profit-maximizing price</t>
        </is>
      </c>
    </row>
    <row r="17">
      <c r="A17" t="inlineStr">
        <is>
          <t>At central e</t>
        </is>
      </c>
      <c r="B17" s="6">
        <f>IF(B4&lt;-1,B13*B4/(1+B4),"No finite optimum (e &gt;= -1)")</f>
        <v/>
      </c>
    </row>
    <row r="18">
      <c r="A18" t="inlineStr">
        <is>
          <t>At CI low (more elastic)</t>
        </is>
      </c>
      <c r="B18" s="6">
        <f>IF(B8&lt;-1,B13*B8/(1+B8),"No finite optimum")</f>
        <v/>
      </c>
    </row>
    <row r="19">
      <c r="A19" t="inlineStr">
        <is>
          <t>At CI high (less elastic)</t>
        </is>
      </c>
      <c r="B19" s="6">
        <f>IF(B9&lt;-1,B13*B9/(1+B9),"No finite optimum")</f>
        <v/>
      </c>
    </row>
    <row r="20">
      <c r="A20" t="inlineStr">
        <is>
          <t>Implied margin (P - MC) / P at optimum</t>
        </is>
      </c>
      <c r="B20" s="7">
        <f>IF(ISNUMBER(B17),(B17-B13)/B17,"")</f>
        <v/>
      </c>
    </row>
    <row r="21">
      <c r="A21" t="inlineStr">
        <is>
          <t>Check: -1 / e (Lerner rule)</t>
        </is>
      </c>
      <c r="B21" s="7">
        <f>IF(B4&lt;-1,-1/B4,"")</f>
        <v/>
      </c>
    </row>
    <row r="23">
      <c r="A23" t="inlineStr">
        <is>
          <t>Contribution at current price</t>
        </is>
      </c>
      <c r="B23" s="6">
        <f>(B14-B13)*EXP(B5+B4*LN(B14))</f>
        <v/>
      </c>
    </row>
    <row r="24">
      <c r="A24" t="inlineStr">
        <is>
          <t>Contribution at optimal price</t>
        </is>
      </c>
      <c r="B24" s="6">
        <f>IF(ISNUMBER(B17),(B17-B13)*EXP(B5+B4*LN(B17)),"")</f>
        <v/>
      </c>
    </row>
    <row r="25">
      <c r="A25" t="inlineStr">
        <is>
          <t>Change</t>
        </is>
      </c>
      <c r="B25" s="7">
        <f>IF(ISNUMBER(B24),B24/B23-1,"")</f>
        <v/>
      </c>
    </row>
    <row r="26">
      <c r="A26" t="inlineStr">
        <is>
          <t>Observed price range</t>
        </is>
      </c>
      <c r="B26">
        <f>TEXT(MIN(Data!$A$2:$A$201),"0.00")&amp;" to "&amp;TEXT(MAX(Data!$A$2:$A$201),"0.00")</f>
        <v/>
      </c>
    </row>
    <row r="27">
      <c r="A27" t="inlineStr">
        <is>
          <t>Optimum inside observed range?</t>
        </is>
      </c>
      <c r="B27">
        <f>IF(ISNUMBER(B17),IF(AND(B17&gt;=MIN(Data!$A$2:$A$201),B17&lt;=MAX(Data!$A$2:$A$201)),"Yes","No: extrapolated"),"")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Price</t>
        </is>
      </c>
      <c r="B1" s="8" t="inlineStr">
        <is>
          <t>Fitted quantity</t>
        </is>
      </c>
      <c r="C1" s="8" t="inlineStr">
        <is>
          <t>Contribution</t>
        </is>
      </c>
      <c r="E1" t="inlineStr">
        <is>
          <t>Grid from</t>
        </is>
      </c>
      <c r="F1">
        <f>MAX(Model!B13*1.02,MIN(Data!A2:A201)*0.8)</f>
        <v/>
      </c>
    </row>
    <row r="2">
      <c r="A2" s="6">
        <f>$F$1+(0/39)*($F$2-$F$1)</f>
        <v/>
      </c>
      <c r="B2" s="9">
        <f>EXP(Model!$B$5+Model!$B$4*LN(A2))</f>
        <v/>
      </c>
      <c r="C2" s="9">
        <f>(A2-Model!$B$13)*B2</f>
        <v/>
      </c>
      <c r="E2" t="inlineStr">
        <is>
          <t>Grid to</t>
        </is>
      </c>
      <c r="F2">
        <f>MAX(Data!A2:A201)*1.25</f>
        <v/>
      </c>
    </row>
    <row r="3">
      <c r="A3" s="6">
        <f>$F$1+(1/39)*($F$2-$F$1)</f>
        <v/>
      </c>
      <c r="B3" s="9">
        <f>EXP(Model!$B$5+Model!$B$4*LN(A3))</f>
        <v/>
      </c>
      <c r="C3" s="9">
        <f>(A3-Model!$B$13)*B3</f>
        <v/>
      </c>
    </row>
    <row r="4">
      <c r="A4" s="6">
        <f>$F$1+(2/39)*($F$2-$F$1)</f>
        <v/>
      </c>
      <c r="B4" s="9">
        <f>EXP(Model!$B$5+Model!$B$4*LN(A4))</f>
        <v/>
      </c>
      <c r="C4" s="9">
        <f>(A4-Model!$B$13)*B4</f>
        <v/>
      </c>
    </row>
    <row r="5">
      <c r="A5" s="6">
        <f>$F$1+(3/39)*($F$2-$F$1)</f>
        <v/>
      </c>
      <c r="B5" s="9">
        <f>EXP(Model!$B$5+Model!$B$4*LN(A5))</f>
        <v/>
      </c>
      <c r="C5" s="9">
        <f>(A5-Model!$B$13)*B5</f>
        <v/>
      </c>
    </row>
    <row r="6">
      <c r="A6" s="6">
        <f>$F$1+(4/39)*($F$2-$F$1)</f>
        <v/>
      </c>
      <c r="B6" s="9">
        <f>EXP(Model!$B$5+Model!$B$4*LN(A6))</f>
        <v/>
      </c>
      <c r="C6" s="9">
        <f>(A6-Model!$B$13)*B6</f>
        <v/>
      </c>
    </row>
    <row r="7">
      <c r="A7" s="6">
        <f>$F$1+(5/39)*($F$2-$F$1)</f>
        <v/>
      </c>
      <c r="B7" s="9">
        <f>EXP(Model!$B$5+Model!$B$4*LN(A7))</f>
        <v/>
      </c>
      <c r="C7" s="9">
        <f>(A7-Model!$B$13)*B7</f>
        <v/>
      </c>
    </row>
    <row r="8">
      <c r="A8" s="6">
        <f>$F$1+(6/39)*($F$2-$F$1)</f>
        <v/>
      </c>
      <c r="B8" s="9">
        <f>EXP(Model!$B$5+Model!$B$4*LN(A8))</f>
        <v/>
      </c>
      <c r="C8" s="9">
        <f>(A8-Model!$B$13)*B8</f>
        <v/>
      </c>
    </row>
    <row r="9">
      <c r="A9" s="6">
        <f>$F$1+(7/39)*($F$2-$F$1)</f>
        <v/>
      </c>
      <c r="B9" s="9">
        <f>EXP(Model!$B$5+Model!$B$4*LN(A9))</f>
        <v/>
      </c>
      <c r="C9" s="9">
        <f>(A9-Model!$B$13)*B9</f>
        <v/>
      </c>
    </row>
    <row r="10">
      <c r="A10" s="6">
        <f>$F$1+(8/39)*($F$2-$F$1)</f>
        <v/>
      </c>
      <c r="B10" s="9">
        <f>EXP(Model!$B$5+Model!$B$4*LN(A10))</f>
        <v/>
      </c>
      <c r="C10" s="9">
        <f>(A10-Model!$B$13)*B10</f>
        <v/>
      </c>
    </row>
    <row r="11">
      <c r="A11" s="6">
        <f>$F$1+(9/39)*($F$2-$F$1)</f>
        <v/>
      </c>
      <c r="B11" s="9">
        <f>EXP(Model!$B$5+Model!$B$4*LN(A11))</f>
        <v/>
      </c>
      <c r="C11" s="9">
        <f>(A11-Model!$B$13)*B11</f>
        <v/>
      </c>
    </row>
    <row r="12">
      <c r="A12" s="6">
        <f>$F$1+(10/39)*($F$2-$F$1)</f>
        <v/>
      </c>
      <c r="B12" s="9">
        <f>EXP(Model!$B$5+Model!$B$4*LN(A12))</f>
        <v/>
      </c>
      <c r="C12" s="9">
        <f>(A12-Model!$B$13)*B12</f>
        <v/>
      </c>
    </row>
    <row r="13">
      <c r="A13" s="6">
        <f>$F$1+(11/39)*($F$2-$F$1)</f>
        <v/>
      </c>
      <c r="B13" s="9">
        <f>EXP(Model!$B$5+Model!$B$4*LN(A13))</f>
        <v/>
      </c>
      <c r="C13" s="9">
        <f>(A13-Model!$B$13)*B13</f>
        <v/>
      </c>
    </row>
    <row r="14">
      <c r="A14" s="6">
        <f>$F$1+(12/39)*($F$2-$F$1)</f>
        <v/>
      </c>
      <c r="B14" s="9">
        <f>EXP(Model!$B$5+Model!$B$4*LN(A14))</f>
        <v/>
      </c>
      <c r="C14" s="9">
        <f>(A14-Model!$B$13)*B14</f>
        <v/>
      </c>
    </row>
    <row r="15">
      <c r="A15" s="6">
        <f>$F$1+(13/39)*($F$2-$F$1)</f>
        <v/>
      </c>
      <c r="B15" s="9">
        <f>EXP(Model!$B$5+Model!$B$4*LN(A15))</f>
        <v/>
      </c>
      <c r="C15" s="9">
        <f>(A15-Model!$B$13)*B15</f>
        <v/>
      </c>
    </row>
    <row r="16">
      <c r="A16" s="6">
        <f>$F$1+(14/39)*($F$2-$F$1)</f>
        <v/>
      </c>
      <c r="B16" s="9">
        <f>EXP(Model!$B$5+Model!$B$4*LN(A16))</f>
        <v/>
      </c>
      <c r="C16" s="9">
        <f>(A16-Model!$B$13)*B16</f>
        <v/>
      </c>
    </row>
    <row r="17">
      <c r="A17" s="6">
        <f>$F$1+(15/39)*($F$2-$F$1)</f>
        <v/>
      </c>
      <c r="B17" s="9">
        <f>EXP(Model!$B$5+Model!$B$4*LN(A17))</f>
        <v/>
      </c>
      <c r="C17" s="9">
        <f>(A17-Model!$B$13)*B17</f>
        <v/>
      </c>
    </row>
    <row r="18">
      <c r="A18" s="6">
        <f>$F$1+(16/39)*($F$2-$F$1)</f>
        <v/>
      </c>
      <c r="B18" s="9">
        <f>EXP(Model!$B$5+Model!$B$4*LN(A18))</f>
        <v/>
      </c>
      <c r="C18" s="9">
        <f>(A18-Model!$B$13)*B18</f>
        <v/>
      </c>
    </row>
    <row r="19">
      <c r="A19" s="6">
        <f>$F$1+(17/39)*($F$2-$F$1)</f>
        <v/>
      </c>
      <c r="B19" s="9">
        <f>EXP(Model!$B$5+Model!$B$4*LN(A19))</f>
        <v/>
      </c>
      <c r="C19" s="9">
        <f>(A19-Model!$B$13)*B19</f>
        <v/>
      </c>
    </row>
    <row r="20">
      <c r="A20" s="6">
        <f>$F$1+(18/39)*($F$2-$F$1)</f>
        <v/>
      </c>
      <c r="B20" s="9">
        <f>EXP(Model!$B$5+Model!$B$4*LN(A20))</f>
        <v/>
      </c>
      <c r="C20" s="9">
        <f>(A20-Model!$B$13)*B20</f>
        <v/>
      </c>
    </row>
    <row r="21">
      <c r="A21" s="6">
        <f>$F$1+(19/39)*($F$2-$F$1)</f>
        <v/>
      </c>
      <c r="B21" s="9">
        <f>EXP(Model!$B$5+Model!$B$4*LN(A21))</f>
        <v/>
      </c>
      <c r="C21" s="9">
        <f>(A21-Model!$B$13)*B21</f>
        <v/>
      </c>
    </row>
    <row r="22">
      <c r="A22" s="6">
        <f>$F$1+(20/39)*($F$2-$F$1)</f>
        <v/>
      </c>
      <c r="B22" s="9">
        <f>EXP(Model!$B$5+Model!$B$4*LN(A22))</f>
        <v/>
      </c>
      <c r="C22" s="9">
        <f>(A22-Model!$B$13)*B22</f>
        <v/>
      </c>
    </row>
    <row r="23">
      <c r="A23" s="6">
        <f>$F$1+(21/39)*($F$2-$F$1)</f>
        <v/>
      </c>
      <c r="B23" s="9">
        <f>EXP(Model!$B$5+Model!$B$4*LN(A23))</f>
        <v/>
      </c>
      <c r="C23" s="9">
        <f>(A23-Model!$B$13)*B23</f>
        <v/>
      </c>
    </row>
    <row r="24">
      <c r="A24" s="6">
        <f>$F$1+(22/39)*($F$2-$F$1)</f>
        <v/>
      </c>
      <c r="B24" s="9">
        <f>EXP(Model!$B$5+Model!$B$4*LN(A24))</f>
        <v/>
      </c>
      <c r="C24" s="9">
        <f>(A24-Model!$B$13)*B24</f>
        <v/>
      </c>
    </row>
    <row r="25">
      <c r="A25" s="6">
        <f>$F$1+(23/39)*($F$2-$F$1)</f>
        <v/>
      </c>
      <c r="B25" s="9">
        <f>EXP(Model!$B$5+Model!$B$4*LN(A25))</f>
        <v/>
      </c>
      <c r="C25" s="9">
        <f>(A25-Model!$B$13)*B25</f>
        <v/>
      </c>
    </row>
    <row r="26">
      <c r="A26" s="6">
        <f>$F$1+(24/39)*($F$2-$F$1)</f>
        <v/>
      </c>
      <c r="B26" s="9">
        <f>EXP(Model!$B$5+Model!$B$4*LN(A26))</f>
        <v/>
      </c>
      <c r="C26" s="9">
        <f>(A26-Model!$B$13)*B26</f>
        <v/>
      </c>
    </row>
    <row r="27">
      <c r="A27" s="6">
        <f>$F$1+(25/39)*($F$2-$F$1)</f>
        <v/>
      </c>
      <c r="B27" s="9">
        <f>EXP(Model!$B$5+Model!$B$4*LN(A27))</f>
        <v/>
      </c>
      <c r="C27" s="9">
        <f>(A27-Model!$B$13)*B27</f>
        <v/>
      </c>
    </row>
    <row r="28">
      <c r="A28" s="6">
        <f>$F$1+(26/39)*($F$2-$F$1)</f>
        <v/>
      </c>
      <c r="B28" s="9">
        <f>EXP(Model!$B$5+Model!$B$4*LN(A28))</f>
        <v/>
      </c>
      <c r="C28" s="9">
        <f>(A28-Model!$B$13)*B28</f>
        <v/>
      </c>
    </row>
    <row r="29">
      <c r="A29" s="6">
        <f>$F$1+(27/39)*($F$2-$F$1)</f>
        <v/>
      </c>
      <c r="B29" s="9">
        <f>EXP(Model!$B$5+Model!$B$4*LN(A29))</f>
        <v/>
      </c>
      <c r="C29" s="9">
        <f>(A29-Model!$B$13)*B29</f>
        <v/>
      </c>
    </row>
    <row r="30">
      <c r="A30" s="6">
        <f>$F$1+(28/39)*($F$2-$F$1)</f>
        <v/>
      </c>
      <c r="B30" s="9">
        <f>EXP(Model!$B$5+Model!$B$4*LN(A30))</f>
        <v/>
      </c>
      <c r="C30" s="9">
        <f>(A30-Model!$B$13)*B30</f>
        <v/>
      </c>
    </row>
    <row r="31">
      <c r="A31" s="6">
        <f>$F$1+(29/39)*($F$2-$F$1)</f>
        <v/>
      </c>
      <c r="B31" s="9">
        <f>EXP(Model!$B$5+Model!$B$4*LN(A31))</f>
        <v/>
      </c>
      <c r="C31" s="9">
        <f>(A31-Model!$B$13)*B31</f>
        <v/>
      </c>
    </row>
    <row r="32">
      <c r="A32" s="6">
        <f>$F$1+(30/39)*($F$2-$F$1)</f>
        <v/>
      </c>
      <c r="B32" s="9">
        <f>EXP(Model!$B$5+Model!$B$4*LN(A32))</f>
        <v/>
      </c>
      <c r="C32" s="9">
        <f>(A32-Model!$B$13)*B32</f>
        <v/>
      </c>
    </row>
    <row r="33">
      <c r="A33" s="6">
        <f>$F$1+(31/39)*($F$2-$F$1)</f>
        <v/>
      </c>
      <c r="B33" s="9">
        <f>EXP(Model!$B$5+Model!$B$4*LN(A33))</f>
        <v/>
      </c>
      <c r="C33" s="9">
        <f>(A33-Model!$B$13)*B33</f>
        <v/>
      </c>
    </row>
    <row r="34">
      <c r="A34" s="6">
        <f>$F$1+(32/39)*($F$2-$F$1)</f>
        <v/>
      </c>
      <c r="B34" s="9">
        <f>EXP(Model!$B$5+Model!$B$4*LN(A34))</f>
        <v/>
      </c>
      <c r="C34" s="9">
        <f>(A34-Model!$B$13)*B34</f>
        <v/>
      </c>
    </row>
    <row r="35">
      <c r="A35" s="6">
        <f>$F$1+(33/39)*($F$2-$F$1)</f>
        <v/>
      </c>
      <c r="B35" s="9">
        <f>EXP(Model!$B$5+Model!$B$4*LN(A35))</f>
        <v/>
      </c>
      <c r="C35" s="9">
        <f>(A35-Model!$B$13)*B35</f>
        <v/>
      </c>
    </row>
    <row r="36">
      <c r="A36" s="6">
        <f>$F$1+(34/39)*($F$2-$F$1)</f>
        <v/>
      </c>
      <c r="B36" s="9">
        <f>EXP(Model!$B$5+Model!$B$4*LN(A36))</f>
        <v/>
      </c>
      <c r="C36" s="9">
        <f>(A36-Model!$B$13)*B36</f>
        <v/>
      </c>
    </row>
    <row r="37">
      <c r="A37" s="6">
        <f>$F$1+(35/39)*($F$2-$F$1)</f>
        <v/>
      </c>
      <c r="B37" s="9">
        <f>EXP(Model!$B$5+Model!$B$4*LN(A37))</f>
        <v/>
      </c>
      <c r="C37" s="9">
        <f>(A37-Model!$B$13)*B37</f>
        <v/>
      </c>
    </row>
    <row r="38">
      <c r="A38" s="6">
        <f>$F$1+(36/39)*($F$2-$F$1)</f>
        <v/>
      </c>
      <c r="B38" s="9">
        <f>EXP(Model!$B$5+Model!$B$4*LN(A38))</f>
        <v/>
      </c>
      <c r="C38" s="9">
        <f>(A38-Model!$B$13)*B38</f>
        <v/>
      </c>
    </row>
    <row r="39">
      <c r="A39" s="6">
        <f>$F$1+(37/39)*($F$2-$F$1)</f>
        <v/>
      </c>
      <c r="B39" s="9">
        <f>EXP(Model!$B$5+Model!$B$4*LN(A39))</f>
        <v/>
      </c>
      <c r="C39" s="9">
        <f>(A39-Model!$B$13)*B39</f>
        <v/>
      </c>
    </row>
    <row r="40">
      <c r="A40" s="6">
        <f>$F$1+(38/39)*($F$2-$F$1)</f>
        <v/>
      </c>
      <c r="B40" s="9">
        <f>EXP(Model!$B$5+Model!$B$4*LN(A40))</f>
        <v/>
      </c>
      <c r="C40" s="9">
        <f>(A40-Model!$B$13)*B40</f>
        <v/>
      </c>
    </row>
    <row r="41">
      <c r="A41" s="6">
        <f>$F$1+(39/39)*($F$2-$F$1)</f>
        <v/>
      </c>
      <c r="B41" s="9">
        <f>EXP(Model!$B$5+Model!$B$4*LN(A41))</f>
        <v/>
      </c>
      <c r="C41" s="9">
        <f>(A41-Model!$B$13)*B41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>
      <c r="A1" s="8" t="inlineStr">
        <is>
          <t>Price</t>
        </is>
      </c>
      <c r="B1" s="8" t="inlineStr">
        <is>
          <t>Quantity</t>
        </is>
      </c>
      <c r="C1" s="8" t="inlineStr">
        <is>
          <t>ln(price)</t>
        </is>
      </c>
      <c r="D1" s="8" t="inlineStr">
        <is>
          <t>ln(quantity)</t>
        </is>
      </c>
      <c r="E1" s="8" t="inlineStr">
        <is>
          <t>Fitted quantity</t>
        </is>
      </c>
    </row>
    <row r="2">
      <c r="A2" s="4" t="n">
        <v>25</v>
      </c>
      <c r="B2" s="4" t="n">
        <v>670</v>
      </c>
      <c r="C2">
        <f>IF(AND(ISNUMBER(A2),ISNUMBER(B2),A2&gt;0,B2&gt;0),LN(A2),"")</f>
        <v/>
      </c>
      <c r="D2">
        <f>IF(C2="","",LN(B2))</f>
        <v/>
      </c>
      <c r="E2">
        <f>IF(C2="","",EXP(Model!$B$5+Model!$B$4*C2))</f>
        <v/>
      </c>
    </row>
    <row r="3">
      <c r="A3" s="4" t="n">
        <v>28.5</v>
      </c>
      <c r="B3" s="4" t="n">
        <v>621</v>
      </c>
      <c r="C3">
        <f>IF(AND(ISNUMBER(A3),ISNUMBER(B3),A3&gt;0,B3&gt;0),LN(A3),"")</f>
        <v/>
      </c>
      <c r="D3">
        <f>IF(C3="","",LN(B3))</f>
        <v/>
      </c>
      <c r="E3">
        <f>IF(C3="","",EXP(Model!$B$5+Model!$B$4*C3))</f>
        <v/>
      </c>
    </row>
    <row r="4">
      <c r="A4" s="4" t="n">
        <v>27</v>
      </c>
      <c r="B4" s="4" t="n">
        <v>749</v>
      </c>
      <c r="C4">
        <f>IF(AND(ISNUMBER(A4),ISNUMBER(B4),A4&gt;0,B4&gt;0),LN(A4),"")</f>
        <v/>
      </c>
      <c r="D4">
        <f>IF(C4="","",LN(B4))</f>
        <v/>
      </c>
      <c r="E4">
        <f>IF(C4="","",EXP(Model!$B$5+Model!$B$4*C4))</f>
        <v/>
      </c>
    </row>
    <row r="5">
      <c r="A5" s="4" t="n">
        <v>20</v>
      </c>
      <c r="B5" s="4" t="n">
        <v>1570</v>
      </c>
      <c r="C5">
        <f>IF(AND(ISNUMBER(A5),ISNUMBER(B5),A5&gt;0,B5&gt;0),LN(A5),"")</f>
        <v/>
      </c>
      <c r="D5">
        <f>IF(C5="","",LN(B5))</f>
        <v/>
      </c>
      <c r="E5">
        <f>IF(C5="","",EXP(Model!$B$5+Model!$B$4*C5))</f>
        <v/>
      </c>
    </row>
    <row r="6">
      <c r="A6" s="4" t="n">
        <v>21</v>
      </c>
      <c r="B6" s="4" t="n">
        <v>1147</v>
      </c>
      <c r="C6">
        <f>IF(AND(ISNUMBER(A6),ISNUMBER(B6),A6&gt;0,B6&gt;0),LN(A6),"")</f>
        <v/>
      </c>
      <c r="D6">
        <f>IF(C6="","",LN(B6))</f>
        <v/>
      </c>
      <c r="E6">
        <f>IF(C6="","",EXP(Model!$B$5+Model!$B$4*C6))</f>
        <v/>
      </c>
    </row>
    <row r="7">
      <c r="A7" s="4" t="n">
        <v>28</v>
      </c>
      <c r="B7" s="4" t="n">
        <v>652</v>
      </c>
      <c r="C7">
        <f>IF(AND(ISNUMBER(A7),ISNUMBER(B7),A7&gt;0,B7&gt;0),LN(A7),"")</f>
        <v/>
      </c>
      <c r="D7">
        <f>IF(C7="","",LN(B7))</f>
        <v/>
      </c>
      <c r="E7">
        <f>IF(C7="","",EXP(Model!$B$5+Model!$B$4*C7))</f>
        <v/>
      </c>
    </row>
    <row r="8">
      <c r="A8" s="4" t="n">
        <v>17.5</v>
      </c>
      <c r="B8" s="4" t="n">
        <v>1898</v>
      </c>
      <c r="C8">
        <f>IF(AND(ISNUMBER(A8),ISNUMBER(B8),A8&gt;0,B8&gt;0),LN(A8),"")</f>
        <v/>
      </c>
      <c r="D8">
        <f>IF(C8="","",LN(B8))</f>
        <v/>
      </c>
      <c r="E8">
        <f>IF(C8="","",EXP(Model!$B$5+Model!$B$4*C8))</f>
        <v/>
      </c>
    </row>
    <row r="9">
      <c r="A9" s="4" t="n">
        <v>27.5</v>
      </c>
      <c r="B9" s="4" t="n">
        <v>655</v>
      </c>
      <c r="C9">
        <f>IF(AND(ISNUMBER(A9),ISNUMBER(B9),A9&gt;0,B9&gt;0),LN(A9),"")</f>
        <v/>
      </c>
      <c r="D9">
        <f>IF(C9="","",LN(B9))</f>
        <v/>
      </c>
      <c r="E9">
        <f>IF(C9="","",EXP(Model!$B$5+Model!$B$4*C9))</f>
        <v/>
      </c>
    </row>
    <row r="10">
      <c r="A10" s="4" t="n">
        <v>27</v>
      </c>
      <c r="B10" s="4" t="n">
        <v>856</v>
      </c>
      <c r="C10">
        <f>IF(AND(ISNUMBER(A10),ISNUMBER(B10),A10&gt;0,B10&gt;0),LN(A10),"")</f>
        <v/>
      </c>
      <c r="D10">
        <f>IF(C10="","",LN(B10))</f>
        <v/>
      </c>
      <c r="E10">
        <f>IF(C10="","",EXP(Model!$B$5+Model!$B$4*C10))</f>
        <v/>
      </c>
    </row>
    <row r="11">
      <c r="A11" s="4" t="n">
        <v>23</v>
      </c>
      <c r="B11" s="4" t="n">
        <v>1005</v>
      </c>
      <c r="C11">
        <f>IF(AND(ISNUMBER(A11),ISNUMBER(B11),A11&gt;0,B11&gt;0),LN(A11),"")</f>
        <v/>
      </c>
      <c r="D11">
        <f>IF(C11="","",LN(B11))</f>
        <v/>
      </c>
      <c r="E11">
        <f>IF(C11="","",EXP(Model!$B$5+Model!$B$4*C11))</f>
        <v/>
      </c>
    </row>
    <row r="12">
      <c r="A12" s="4" t="n">
        <v>21</v>
      </c>
      <c r="B12" s="4" t="n">
        <v>1372</v>
      </c>
      <c r="C12">
        <f>IF(AND(ISNUMBER(A12),ISNUMBER(B12),A12&gt;0,B12&gt;0),LN(A12),"")</f>
        <v/>
      </c>
      <c r="D12">
        <f>IF(C12="","",LN(B12))</f>
        <v/>
      </c>
      <c r="E12">
        <f>IF(C12="","",EXP(Model!$B$5+Model!$B$4*C12))</f>
        <v/>
      </c>
    </row>
    <row r="13">
      <c r="A13" s="4" t="n">
        <v>21</v>
      </c>
      <c r="B13" s="4" t="n">
        <v>1532</v>
      </c>
      <c r="C13">
        <f>IF(AND(ISNUMBER(A13),ISNUMBER(B13),A13&gt;0,B13&gt;0),LN(A13),"")</f>
        <v/>
      </c>
      <c r="D13">
        <f>IF(C13="","",LN(B13))</f>
        <v/>
      </c>
      <c r="E13">
        <f>IF(C13="","",EXP(Model!$B$5+Model!$B$4*C13))</f>
        <v/>
      </c>
    </row>
    <row r="14">
      <c r="A14" s="4" t="n">
        <v>20.5</v>
      </c>
      <c r="B14" s="4" t="n">
        <v>1361</v>
      </c>
      <c r="C14">
        <f>IF(AND(ISNUMBER(A14),ISNUMBER(B14),A14&gt;0,B14&gt;0),LN(A14),"")</f>
        <v/>
      </c>
      <c r="D14">
        <f>IF(C14="","",LN(B14))</f>
        <v/>
      </c>
      <c r="E14">
        <f>IF(C14="","",EXP(Model!$B$5+Model!$B$4*C14))</f>
        <v/>
      </c>
    </row>
    <row r="15">
      <c r="A15" s="4" t="n">
        <v>23</v>
      </c>
      <c r="B15" s="4" t="n">
        <v>1093</v>
      </c>
      <c r="C15">
        <f>IF(AND(ISNUMBER(A15),ISNUMBER(B15),A15&gt;0,B15&gt;0),LN(A15),"")</f>
        <v/>
      </c>
      <c r="D15">
        <f>IF(C15="","",LN(B15))</f>
        <v/>
      </c>
      <c r="E15">
        <f>IF(C15="","",EXP(Model!$B$5+Model!$B$4*C15))</f>
        <v/>
      </c>
    </row>
    <row r="16">
      <c r="A16" s="4" t="n">
        <v>23.5</v>
      </c>
      <c r="B16" s="4" t="n">
        <v>1066</v>
      </c>
      <c r="C16">
        <f>IF(AND(ISNUMBER(A16),ISNUMBER(B16),A16&gt;0,B16&gt;0),LN(A16),"")</f>
        <v/>
      </c>
      <c r="D16">
        <f>IF(C16="","",LN(B16))</f>
        <v/>
      </c>
      <c r="E16">
        <f>IF(C16="","",EXP(Model!$B$5+Model!$B$4*C16))</f>
        <v/>
      </c>
    </row>
    <row r="17">
      <c r="A17" s="4" t="n">
        <v>24</v>
      </c>
      <c r="B17" s="4" t="n">
        <v>1008</v>
      </c>
      <c r="C17">
        <f>IF(AND(ISNUMBER(A17),ISNUMBER(B17),A17&gt;0,B17&gt;0),LN(A17),"")</f>
        <v/>
      </c>
      <c r="D17">
        <f>IF(C17="","",LN(B17))</f>
        <v/>
      </c>
      <c r="E17">
        <f>IF(C17="","",EXP(Model!$B$5+Model!$B$4*C17))</f>
        <v/>
      </c>
    </row>
    <row r="18">
      <c r="A18" s="4" t="n">
        <v>29.5</v>
      </c>
      <c r="B18" s="4" t="n">
        <v>526</v>
      </c>
      <c r="C18">
        <f>IF(AND(ISNUMBER(A18),ISNUMBER(B18),A18&gt;0,B18&gt;0),LN(A18),"")</f>
        <v/>
      </c>
      <c r="D18">
        <f>IF(C18="","",LN(B18))</f>
        <v/>
      </c>
      <c r="E18">
        <f>IF(C18="","",EXP(Model!$B$5+Model!$B$4*C18))</f>
        <v/>
      </c>
    </row>
    <row r="19">
      <c r="A19" s="4" t="n">
        <v>27</v>
      </c>
      <c r="B19" s="4" t="n">
        <v>761</v>
      </c>
      <c r="C19">
        <f>IF(AND(ISNUMBER(A19),ISNUMBER(B19),A19&gt;0,B19&gt;0),LN(A19),"")</f>
        <v/>
      </c>
      <c r="D19">
        <f>IF(C19="","",LN(B19))</f>
        <v/>
      </c>
      <c r="E19">
        <f>IF(C19="","",EXP(Model!$B$5+Model!$B$4*C19))</f>
        <v/>
      </c>
    </row>
    <row r="20">
      <c r="A20" s="4" t="n">
        <v>25</v>
      </c>
      <c r="B20" s="4" t="n">
        <v>1067</v>
      </c>
      <c r="C20">
        <f>IF(AND(ISNUMBER(A20),ISNUMBER(B20),A20&gt;0,B20&gt;0),LN(A20),"")</f>
        <v/>
      </c>
      <c r="D20">
        <f>IF(C20="","",LN(B20))</f>
        <v/>
      </c>
      <c r="E20">
        <f>IF(C20="","",EXP(Model!$B$5+Model!$B$4*C20))</f>
        <v/>
      </c>
    </row>
    <row r="21">
      <c r="A21" s="4" t="n">
        <v>29.5</v>
      </c>
      <c r="B21" s="4" t="n">
        <v>506</v>
      </c>
      <c r="C21">
        <f>IF(AND(ISNUMBER(A21),ISNUMBER(B21),A21&gt;0,B21&gt;0),LN(A21),"")</f>
        <v/>
      </c>
      <c r="D21">
        <f>IF(C21="","",LN(B21))</f>
        <v/>
      </c>
      <c r="E21">
        <f>IF(C21="","",EXP(Model!$B$5+Model!$B$4*C21))</f>
        <v/>
      </c>
    </row>
    <row r="22">
      <c r="A22" s="4" t="n">
        <v>20</v>
      </c>
      <c r="B22" s="4" t="n">
        <v>1717</v>
      </c>
      <c r="C22">
        <f>IF(AND(ISNUMBER(A22),ISNUMBER(B22),A22&gt;0,B22&gt;0),LN(A22),"")</f>
        <v/>
      </c>
      <c r="D22">
        <f>IF(C22="","",LN(B22))</f>
        <v/>
      </c>
      <c r="E22">
        <f>IF(C22="","",EXP(Model!$B$5+Model!$B$4*C22))</f>
        <v/>
      </c>
    </row>
    <row r="23">
      <c r="A23" s="4" t="n">
        <v>19.5</v>
      </c>
      <c r="B23" s="4" t="n">
        <v>1670</v>
      </c>
      <c r="C23">
        <f>IF(AND(ISNUMBER(A23),ISNUMBER(B23),A23&gt;0,B23&gt;0),LN(A23),"")</f>
        <v/>
      </c>
      <c r="D23">
        <f>IF(C23="","",LN(B23))</f>
        <v/>
      </c>
      <c r="E23">
        <f>IF(C23="","",EXP(Model!$B$5+Model!$B$4*C23))</f>
        <v/>
      </c>
    </row>
    <row r="24">
      <c r="A24" s="4" t="n">
        <v>25</v>
      </c>
      <c r="B24" s="4" t="n">
        <v>839</v>
      </c>
      <c r="C24">
        <f>IF(AND(ISNUMBER(A24),ISNUMBER(B24),A24&gt;0,B24&gt;0),LN(A24),"")</f>
        <v/>
      </c>
      <c r="D24">
        <f>IF(C24="","",LN(B24))</f>
        <v/>
      </c>
      <c r="E24">
        <f>IF(C24="","",EXP(Model!$B$5+Model!$B$4*C24))</f>
        <v/>
      </c>
    </row>
    <row r="25">
      <c r="A25" s="4" t="n">
        <v>18</v>
      </c>
      <c r="B25" s="4" t="n">
        <v>2536</v>
      </c>
      <c r="C25">
        <f>IF(AND(ISNUMBER(A25),ISNUMBER(B25),A25&gt;0,B25&gt;0),LN(A25),"")</f>
        <v/>
      </c>
      <c r="D25">
        <f>IF(C25="","",LN(B25))</f>
        <v/>
      </c>
      <c r="E25">
        <f>IF(C25="","",EXP(Model!$B$5+Model!$B$4*C25))</f>
        <v/>
      </c>
    </row>
    <row r="26">
      <c r="A26" s="4" t="n">
        <v>18</v>
      </c>
      <c r="B26" s="4" t="n">
        <v>2186</v>
      </c>
      <c r="C26">
        <f>IF(AND(ISNUMBER(A26),ISNUMBER(B26),A26&gt;0,B26&gt;0),LN(A26),"")</f>
        <v/>
      </c>
      <c r="D26">
        <f>IF(C26="","",LN(B26))</f>
        <v/>
      </c>
      <c r="E26">
        <f>IF(C26="","",EXP(Model!$B$5+Model!$B$4*C26))</f>
        <v/>
      </c>
    </row>
    <row r="27">
      <c r="A27" s="4" t="n">
        <v>23.5</v>
      </c>
      <c r="B27" s="4" t="n">
        <v>911</v>
      </c>
      <c r="C27">
        <f>IF(AND(ISNUMBER(A27),ISNUMBER(B27),A27&gt;0,B27&gt;0),LN(A27),"")</f>
        <v/>
      </c>
      <c r="D27">
        <f>IF(C27="","",LN(B27))</f>
        <v/>
      </c>
      <c r="E27">
        <f>IF(C27="","",EXP(Model!$B$5+Model!$B$4*C27))</f>
        <v/>
      </c>
    </row>
    <row r="28">
      <c r="A28" s="4" t="n"/>
      <c r="B28" s="4" t="n"/>
      <c r="C28">
        <f>IF(AND(ISNUMBER(A28),ISNUMBER(B28),A28&gt;0,B28&gt;0),LN(A28),"")</f>
        <v/>
      </c>
      <c r="D28">
        <f>IF(C28="","",LN(B28))</f>
        <v/>
      </c>
      <c r="E28">
        <f>IF(C28="","",EXP(Model!$B$5+Model!$B$4*C28))</f>
        <v/>
      </c>
    </row>
    <row r="29">
      <c r="A29" s="4" t="n"/>
      <c r="B29" s="4" t="n"/>
      <c r="C29">
        <f>IF(AND(ISNUMBER(A29),ISNUMBER(B29),A29&gt;0,B29&gt;0),LN(A29),"")</f>
        <v/>
      </c>
      <c r="D29">
        <f>IF(C29="","",LN(B29))</f>
        <v/>
      </c>
      <c r="E29">
        <f>IF(C29="","",EXP(Model!$B$5+Model!$B$4*C29))</f>
        <v/>
      </c>
    </row>
    <row r="30">
      <c r="A30" s="4" t="n"/>
      <c r="B30" s="4" t="n"/>
      <c r="C30">
        <f>IF(AND(ISNUMBER(A30),ISNUMBER(B30),A30&gt;0,B30&gt;0),LN(A30),"")</f>
        <v/>
      </c>
      <c r="D30">
        <f>IF(C30="","",LN(B30))</f>
        <v/>
      </c>
      <c r="E30">
        <f>IF(C30="","",EXP(Model!$B$5+Model!$B$4*C30))</f>
        <v/>
      </c>
    </row>
    <row r="31">
      <c r="A31" s="4" t="n"/>
      <c r="B31" s="4" t="n"/>
      <c r="C31">
        <f>IF(AND(ISNUMBER(A31),ISNUMBER(B31),A31&gt;0,B31&gt;0),LN(A31),"")</f>
        <v/>
      </c>
      <c r="D31">
        <f>IF(C31="","",LN(B31))</f>
        <v/>
      </c>
      <c r="E31">
        <f>IF(C31="","",EXP(Model!$B$5+Model!$B$4*C31))</f>
        <v/>
      </c>
    </row>
    <row r="32">
      <c r="A32" s="4" t="n"/>
      <c r="B32" s="4" t="n"/>
      <c r="C32">
        <f>IF(AND(ISNUMBER(A32),ISNUMBER(B32),A32&gt;0,B32&gt;0),LN(A32),"")</f>
        <v/>
      </c>
      <c r="D32">
        <f>IF(C32="","",LN(B32))</f>
        <v/>
      </c>
      <c r="E32">
        <f>IF(C32="","",EXP(Model!$B$5+Model!$B$4*C32))</f>
        <v/>
      </c>
    </row>
    <row r="33">
      <c r="A33" s="4" t="n"/>
      <c r="B33" s="4" t="n"/>
      <c r="C33">
        <f>IF(AND(ISNUMBER(A33),ISNUMBER(B33),A33&gt;0,B33&gt;0),LN(A33),"")</f>
        <v/>
      </c>
      <c r="D33">
        <f>IF(C33="","",LN(B33))</f>
        <v/>
      </c>
      <c r="E33">
        <f>IF(C33="","",EXP(Model!$B$5+Model!$B$4*C33))</f>
        <v/>
      </c>
    </row>
    <row r="34">
      <c r="A34" s="4" t="n"/>
      <c r="B34" s="4" t="n"/>
      <c r="C34">
        <f>IF(AND(ISNUMBER(A34),ISNUMBER(B34),A34&gt;0,B34&gt;0),LN(A34),"")</f>
        <v/>
      </c>
      <c r="D34">
        <f>IF(C34="","",LN(B34))</f>
        <v/>
      </c>
      <c r="E34">
        <f>IF(C34="","",EXP(Model!$B$5+Model!$B$4*C34))</f>
        <v/>
      </c>
    </row>
    <row r="35">
      <c r="A35" s="4" t="n"/>
      <c r="B35" s="4" t="n"/>
      <c r="C35">
        <f>IF(AND(ISNUMBER(A35),ISNUMBER(B35),A35&gt;0,B35&gt;0),LN(A35),"")</f>
        <v/>
      </c>
      <c r="D35">
        <f>IF(C35="","",LN(B35))</f>
        <v/>
      </c>
      <c r="E35">
        <f>IF(C35="","",EXP(Model!$B$5+Model!$B$4*C35))</f>
        <v/>
      </c>
    </row>
    <row r="36">
      <c r="A36" s="4" t="n"/>
      <c r="B36" s="4" t="n"/>
      <c r="C36">
        <f>IF(AND(ISNUMBER(A36),ISNUMBER(B36),A36&gt;0,B36&gt;0),LN(A36),"")</f>
        <v/>
      </c>
      <c r="D36">
        <f>IF(C36="","",LN(B36))</f>
        <v/>
      </c>
      <c r="E36">
        <f>IF(C36="","",EXP(Model!$B$5+Model!$B$4*C36))</f>
        <v/>
      </c>
    </row>
    <row r="37">
      <c r="A37" s="4" t="n"/>
      <c r="B37" s="4" t="n"/>
      <c r="C37">
        <f>IF(AND(ISNUMBER(A37),ISNUMBER(B37),A37&gt;0,B37&gt;0),LN(A37),"")</f>
        <v/>
      </c>
      <c r="D37">
        <f>IF(C37="","",LN(B37))</f>
        <v/>
      </c>
      <c r="E37">
        <f>IF(C37="","",EXP(Model!$B$5+Model!$B$4*C37))</f>
        <v/>
      </c>
    </row>
    <row r="38">
      <c r="A38" s="4" t="n"/>
      <c r="B38" s="4" t="n"/>
      <c r="C38">
        <f>IF(AND(ISNUMBER(A38),ISNUMBER(B38),A38&gt;0,B38&gt;0),LN(A38),"")</f>
        <v/>
      </c>
      <c r="D38">
        <f>IF(C38="","",LN(B38))</f>
        <v/>
      </c>
      <c r="E38">
        <f>IF(C38="","",EXP(Model!$B$5+Model!$B$4*C38))</f>
        <v/>
      </c>
    </row>
    <row r="39">
      <c r="A39" s="4" t="n"/>
      <c r="B39" s="4" t="n"/>
      <c r="C39">
        <f>IF(AND(ISNUMBER(A39),ISNUMBER(B39),A39&gt;0,B39&gt;0),LN(A39),"")</f>
        <v/>
      </c>
      <c r="D39">
        <f>IF(C39="","",LN(B39))</f>
        <v/>
      </c>
      <c r="E39">
        <f>IF(C39="","",EXP(Model!$B$5+Model!$B$4*C39))</f>
        <v/>
      </c>
    </row>
    <row r="40">
      <c r="A40" s="4" t="n"/>
      <c r="B40" s="4" t="n"/>
      <c r="C40">
        <f>IF(AND(ISNUMBER(A40),ISNUMBER(B40),A40&gt;0,B40&gt;0),LN(A40),"")</f>
        <v/>
      </c>
      <c r="D40">
        <f>IF(C40="","",LN(B40))</f>
        <v/>
      </c>
      <c r="E40">
        <f>IF(C40="","",EXP(Model!$B$5+Model!$B$4*C40))</f>
        <v/>
      </c>
    </row>
    <row r="41">
      <c r="A41" s="4" t="n"/>
      <c r="B41" s="4" t="n"/>
      <c r="C41">
        <f>IF(AND(ISNUMBER(A41),ISNUMBER(B41),A41&gt;0,B41&gt;0),LN(A41),"")</f>
        <v/>
      </c>
      <c r="D41">
        <f>IF(C41="","",LN(B41))</f>
        <v/>
      </c>
      <c r="E41">
        <f>IF(C41="","",EXP(Model!$B$5+Model!$B$4*C41))</f>
        <v/>
      </c>
    </row>
    <row r="42">
      <c r="A42" s="4" t="n"/>
      <c r="B42" s="4" t="n"/>
      <c r="C42">
        <f>IF(AND(ISNUMBER(A42),ISNUMBER(B42),A42&gt;0,B42&gt;0),LN(A42),"")</f>
        <v/>
      </c>
      <c r="D42">
        <f>IF(C42="","",LN(B42))</f>
        <v/>
      </c>
      <c r="E42">
        <f>IF(C42="","",EXP(Model!$B$5+Model!$B$4*C42))</f>
        <v/>
      </c>
    </row>
    <row r="43">
      <c r="A43" s="4" t="n"/>
      <c r="B43" s="4" t="n"/>
      <c r="C43">
        <f>IF(AND(ISNUMBER(A43),ISNUMBER(B43),A43&gt;0,B43&gt;0),LN(A43),"")</f>
        <v/>
      </c>
      <c r="D43">
        <f>IF(C43="","",LN(B43))</f>
        <v/>
      </c>
      <c r="E43">
        <f>IF(C43="","",EXP(Model!$B$5+Model!$B$4*C43))</f>
        <v/>
      </c>
    </row>
    <row r="44">
      <c r="A44" s="4" t="n"/>
      <c r="B44" s="4" t="n"/>
      <c r="C44">
        <f>IF(AND(ISNUMBER(A44),ISNUMBER(B44),A44&gt;0,B44&gt;0),LN(A44),"")</f>
        <v/>
      </c>
      <c r="D44">
        <f>IF(C44="","",LN(B44))</f>
        <v/>
      </c>
      <c r="E44">
        <f>IF(C44="","",EXP(Model!$B$5+Model!$B$4*C44))</f>
        <v/>
      </c>
    </row>
    <row r="45">
      <c r="A45" s="4" t="n"/>
      <c r="B45" s="4" t="n"/>
      <c r="C45">
        <f>IF(AND(ISNUMBER(A45),ISNUMBER(B45),A45&gt;0,B45&gt;0),LN(A45),"")</f>
        <v/>
      </c>
      <c r="D45">
        <f>IF(C45="","",LN(B45))</f>
        <v/>
      </c>
      <c r="E45">
        <f>IF(C45="","",EXP(Model!$B$5+Model!$B$4*C45))</f>
        <v/>
      </c>
    </row>
    <row r="46">
      <c r="A46" s="4" t="n"/>
      <c r="B46" s="4" t="n"/>
      <c r="C46">
        <f>IF(AND(ISNUMBER(A46),ISNUMBER(B46),A46&gt;0,B46&gt;0),LN(A46),"")</f>
        <v/>
      </c>
      <c r="D46">
        <f>IF(C46="","",LN(B46))</f>
        <v/>
      </c>
      <c r="E46">
        <f>IF(C46="","",EXP(Model!$B$5+Model!$B$4*C46))</f>
        <v/>
      </c>
    </row>
    <row r="47">
      <c r="A47" s="4" t="n"/>
      <c r="B47" s="4" t="n"/>
      <c r="C47">
        <f>IF(AND(ISNUMBER(A47),ISNUMBER(B47),A47&gt;0,B47&gt;0),LN(A47),"")</f>
        <v/>
      </c>
      <c r="D47">
        <f>IF(C47="","",LN(B47))</f>
        <v/>
      </c>
      <c r="E47">
        <f>IF(C47="","",EXP(Model!$B$5+Model!$B$4*C47))</f>
        <v/>
      </c>
    </row>
    <row r="48">
      <c r="A48" s="4" t="n"/>
      <c r="B48" s="4" t="n"/>
      <c r="C48">
        <f>IF(AND(ISNUMBER(A48),ISNUMBER(B48),A48&gt;0,B48&gt;0),LN(A48),"")</f>
        <v/>
      </c>
      <c r="D48">
        <f>IF(C48="","",LN(B48))</f>
        <v/>
      </c>
      <c r="E48">
        <f>IF(C48="","",EXP(Model!$B$5+Model!$B$4*C48))</f>
        <v/>
      </c>
    </row>
    <row r="49">
      <c r="A49" s="4" t="n"/>
      <c r="B49" s="4" t="n"/>
      <c r="C49">
        <f>IF(AND(ISNUMBER(A49),ISNUMBER(B49),A49&gt;0,B49&gt;0),LN(A49),"")</f>
        <v/>
      </c>
      <c r="D49">
        <f>IF(C49="","",LN(B49))</f>
        <v/>
      </c>
      <c r="E49">
        <f>IF(C49="","",EXP(Model!$B$5+Model!$B$4*C49))</f>
        <v/>
      </c>
    </row>
    <row r="50">
      <c r="A50" s="4" t="n"/>
      <c r="B50" s="4" t="n"/>
      <c r="C50">
        <f>IF(AND(ISNUMBER(A50),ISNUMBER(B50),A50&gt;0,B50&gt;0),LN(A50),"")</f>
        <v/>
      </c>
      <c r="D50">
        <f>IF(C50="","",LN(B50))</f>
        <v/>
      </c>
      <c r="E50">
        <f>IF(C50="","",EXP(Model!$B$5+Model!$B$4*C50))</f>
        <v/>
      </c>
    </row>
    <row r="51">
      <c r="A51" s="4" t="n"/>
      <c r="B51" s="4" t="n"/>
      <c r="C51">
        <f>IF(AND(ISNUMBER(A51),ISNUMBER(B51),A51&gt;0,B51&gt;0),LN(A51),"")</f>
        <v/>
      </c>
      <c r="D51">
        <f>IF(C51="","",LN(B51))</f>
        <v/>
      </c>
      <c r="E51">
        <f>IF(C51="","",EXP(Model!$B$5+Model!$B$4*C51))</f>
        <v/>
      </c>
    </row>
    <row r="52">
      <c r="A52" s="4" t="n"/>
      <c r="B52" s="4" t="n"/>
      <c r="C52">
        <f>IF(AND(ISNUMBER(A52),ISNUMBER(B52),A52&gt;0,B52&gt;0),LN(A52),"")</f>
        <v/>
      </c>
      <c r="D52">
        <f>IF(C52="","",LN(B52))</f>
        <v/>
      </c>
      <c r="E52">
        <f>IF(C52="","",EXP(Model!$B$5+Model!$B$4*C52))</f>
        <v/>
      </c>
    </row>
    <row r="53">
      <c r="A53" s="4" t="n"/>
      <c r="B53" s="4" t="n"/>
      <c r="C53">
        <f>IF(AND(ISNUMBER(A53),ISNUMBER(B53),A53&gt;0,B53&gt;0),LN(A53),"")</f>
        <v/>
      </c>
      <c r="D53">
        <f>IF(C53="","",LN(B53))</f>
        <v/>
      </c>
      <c r="E53">
        <f>IF(C53="","",EXP(Model!$B$5+Model!$B$4*C53))</f>
        <v/>
      </c>
    </row>
    <row r="54">
      <c r="A54" s="4" t="n"/>
      <c r="B54" s="4" t="n"/>
      <c r="C54">
        <f>IF(AND(ISNUMBER(A54),ISNUMBER(B54),A54&gt;0,B54&gt;0),LN(A54),"")</f>
        <v/>
      </c>
      <c r="D54">
        <f>IF(C54="","",LN(B54))</f>
        <v/>
      </c>
      <c r="E54">
        <f>IF(C54="","",EXP(Model!$B$5+Model!$B$4*C54))</f>
        <v/>
      </c>
    </row>
    <row r="55">
      <c r="A55" s="4" t="n"/>
      <c r="B55" s="4" t="n"/>
      <c r="C55">
        <f>IF(AND(ISNUMBER(A55),ISNUMBER(B55),A55&gt;0,B55&gt;0),LN(A55),"")</f>
        <v/>
      </c>
      <c r="D55">
        <f>IF(C55="","",LN(B55))</f>
        <v/>
      </c>
      <c r="E55">
        <f>IF(C55="","",EXP(Model!$B$5+Model!$B$4*C55))</f>
        <v/>
      </c>
    </row>
    <row r="56">
      <c r="A56" s="4" t="n"/>
      <c r="B56" s="4" t="n"/>
      <c r="C56">
        <f>IF(AND(ISNUMBER(A56),ISNUMBER(B56),A56&gt;0,B56&gt;0),LN(A56),"")</f>
        <v/>
      </c>
      <c r="D56">
        <f>IF(C56="","",LN(B56))</f>
        <v/>
      </c>
      <c r="E56">
        <f>IF(C56="","",EXP(Model!$B$5+Model!$B$4*C56))</f>
        <v/>
      </c>
    </row>
    <row r="57">
      <c r="A57" s="4" t="n"/>
      <c r="B57" s="4" t="n"/>
      <c r="C57">
        <f>IF(AND(ISNUMBER(A57),ISNUMBER(B57),A57&gt;0,B57&gt;0),LN(A57),"")</f>
        <v/>
      </c>
      <c r="D57">
        <f>IF(C57="","",LN(B57))</f>
        <v/>
      </c>
      <c r="E57">
        <f>IF(C57="","",EXP(Model!$B$5+Model!$B$4*C57))</f>
        <v/>
      </c>
    </row>
    <row r="58">
      <c r="A58" s="4" t="n"/>
      <c r="B58" s="4" t="n"/>
      <c r="C58">
        <f>IF(AND(ISNUMBER(A58),ISNUMBER(B58),A58&gt;0,B58&gt;0),LN(A58),"")</f>
        <v/>
      </c>
      <c r="D58">
        <f>IF(C58="","",LN(B58))</f>
        <v/>
      </c>
      <c r="E58">
        <f>IF(C58="","",EXP(Model!$B$5+Model!$B$4*C58))</f>
        <v/>
      </c>
    </row>
    <row r="59">
      <c r="A59" s="4" t="n"/>
      <c r="B59" s="4" t="n"/>
      <c r="C59">
        <f>IF(AND(ISNUMBER(A59),ISNUMBER(B59),A59&gt;0,B59&gt;0),LN(A59),"")</f>
        <v/>
      </c>
      <c r="D59">
        <f>IF(C59="","",LN(B59))</f>
        <v/>
      </c>
      <c r="E59">
        <f>IF(C59="","",EXP(Model!$B$5+Model!$B$4*C59))</f>
        <v/>
      </c>
    </row>
    <row r="60">
      <c r="A60" s="4" t="n"/>
      <c r="B60" s="4" t="n"/>
      <c r="C60">
        <f>IF(AND(ISNUMBER(A60),ISNUMBER(B60),A60&gt;0,B60&gt;0),LN(A60),"")</f>
        <v/>
      </c>
      <c r="D60">
        <f>IF(C60="","",LN(B60))</f>
        <v/>
      </c>
      <c r="E60">
        <f>IF(C60="","",EXP(Model!$B$5+Model!$B$4*C60))</f>
        <v/>
      </c>
    </row>
    <row r="61">
      <c r="A61" s="4" t="n"/>
      <c r="B61" s="4" t="n"/>
      <c r="C61">
        <f>IF(AND(ISNUMBER(A61),ISNUMBER(B61),A61&gt;0,B61&gt;0),LN(A61),"")</f>
        <v/>
      </c>
      <c r="D61">
        <f>IF(C61="","",LN(B61))</f>
        <v/>
      </c>
      <c r="E61">
        <f>IF(C61="","",EXP(Model!$B$5+Model!$B$4*C61))</f>
        <v/>
      </c>
    </row>
    <row r="62">
      <c r="A62" s="4" t="n"/>
      <c r="B62" s="4" t="n"/>
      <c r="C62">
        <f>IF(AND(ISNUMBER(A62),ISNUMBER(B62),A62&gt;0,B62&gt;0),LN(A62),"")</f>
        <v/>
      </c>
      <c r="D62">
        <f>IF(C62="","",LN(B62))</f>
        <v/>
      </c>
      <c r="E62">
        <f>IF(C62="","",EXP(Model!$B$5+Model!$B$4*C62))</f>
        <v/>
      </c>
    </row>
    <row r="63">
      <c r="A63" s="4" t="n"/>
      <c r="B63" s="4" t="n"/>
      <c r="C63">
        <f>IF(AND(ISNUMBER(A63),ISNUMBER(B63),A63&gt;0,B63&gt;0),LN(A63),"")</f>
        <v/>
      </c>
      <c r="D63">
        <f>IF(C63="","",LN(B63))</f>
        <v/>
      </c>
      <c r="E63">
        <f>IF(C63="","",EXP(Model!$B$5+Model!$B$4*C63))</f>
        <v/>
      </c>
    </row>
    <row r="64">
      <c r="A64" s="4" t="n"/>
      <c r="B64" s="4" t="n"/>
      <c r="C64">
        <f>IF(AND(ISNUMBER(A64),ISNUMBER(B64),A64&gt;0,B64&gt;0),LN(A64),"")</f>
        <v/>
      </c>
      <c r="D64">
        <f>IF(C64="","",LN(B64))</f>
        <v/>
      </c>
      <c r="E64">
        <f>IF(C64="","",EXP(Model!$B$5+Model!$B$4*C64))</f>
        <v/>
      </c>
    </row>
    <row r="65">
      <c r="A65" s="4" t="n"/>
      <c r="B65" s="4" t="n"/>
      <c r="C65">
        <f>IF(AND(ISNUMBER(A65),ISNUMBER(B65),A65&gt;0,B65&gt;0),LN(A65),"")</f>
        <v/>
      </c>
      <c r="D65">
        <f>IF(C65="","",LN(B65))</f>
        <v/>
      </c>
      <c r="E65">
        <f>IF(C65="","",EXP(Model!$B$5+Model!$B$4*C65))</f>
        <v/>
      </c>
    </row>
    <row r="66">
      <c r="A66" s="4" t="n"/>
      <c r="B66" s="4" t="n"/>
      <c r="C66">
        <f>IF(AND(ISNUMBER(A66),ISNUMBER(B66),A66&gt;0,B66&gt;0),LN(A66),"")</f>
        <v/>
      </c>
      <c r="D66">
        <f>IF(C66="","",LN(B66))</f>
        <v/>
      </c>
      <c r="E66">
        <f>IF(C66="","",EXP(Model!$B$5+Model!$B$4*C66))</f>
        <v/>
      </c>
    </row>
    <row r="67">
      <c r="A67" s="4" t="n"/>
      <c r="B67" s="4" t="n"/>
      <c r="C67">
        <f>IF(AND(ISNUMBER(A67),ISNUMBER(B67),A67&gt;0,B67&gt;0),LN(A67),"")</f>
        <v/>
      </c>
      <c r="D67">
        <f>IF(C67="","",LN(B67))</f>
        <v/>
      </c>
      <c r="E67">
        <f>IF(C67="","",EXP(Model!$B$5+Model!$B$4*C67))</f>
        <v/>
      </c>
    </row>
    <row r="68">
      <c r="A68" s="4" t="n"/>
      <c r="B68" s="4" t="n"/>
      <c r="C68">
        <f>IF(AND(ISNUMBER(A68),ISNUMBER(B68),A68&gt;0,B68&gt;0),LN(A68),"")</f>
        <v/>
      </c>
      <c r="D68">
        <f>IF(C68="","",LN(B68))</f>
        <v/>
      </c>
      <c r="E68">
        <f>IF(C68="","",EXP(Model!$B$5+Model!$B$4*C68))</f>
        <v/>
      </c>
    </row>
    <row r="69">
      <c r="A69" s="4" t="n"/>
      <c r="B69" s="4" t="n"/>
      <c r="C69">
        <f>IF(AND(ISNUMBER(A69),ISNUMBER(B69),A69&gt;0,B69&gt;0),LN(A69),"")</f>
        <v/>
      </c>
      <c r="D69">
        <f>IF(C69="","",LN(B69))</f>
        <v/>
      </c>
      <c r="E69">
        <f>IF(C69="","",EXP(Model!$B$5+Model!$B$4*C69))</f>
        <v/>
      </c>
    </row>
    <row r="70">
      <c r="A70" s="4" t="n"/>
      <c r="B70" s="4" t="n"/>
      <c r="C70">
        <f>IF(AND(ISNUMBER(A70),ISNUMBER(B70),A70&gt;0,B70&gt;0),LN(A70),"")</f>
        <v/>
      </c>
      <c r="D70">
        <f>IF(C70="","",LN(B70))</f>
        <v/>
      </c>
      <c r="E70">
        <f>IF(C70="","",EXP(Model!$B$5+Model!$B$4*C70))</f>
        <v/>
      </c>
    </row>
    <row r="71">
      <c r="A71" s="4" t="n"/>
      <c r="B71" s="4" t="n"/>
      <c r="C71">
        <f>IF(AND(ISNUMBER(A71),ISNUMBER(B71),A71&gt;0,B71&gt;0),LN(A71),"")</f>
        <v/>
      </c>
      <c r="D71">
        <f>IF(C71="","",LN(B71))</f>
        <v/>
      </c>
      <c r="E71">
        <f>IF(C71="","",EXP(Model!$B$5+Model!$B$4*C71))</f>
        <v/>
      </c>
    </row>
    <row r="72">
      <c r="A72" s="4" t="n"/>
      <c r="B72" s="4" t="n"/>
      <c r="C72">
        <f>IF(AND(ISNUMBER(A72),ISNUMBER(B72),A72&gt;0,B72&gt;0),LN(A72),"")</f>
        <v/>
      </c>
      <c r="D72">
        <f>IF(C72="","",LN(B72))</f>
        <v/>
      </c>
      <c r="E72">
        <f>IF(C72="","",EXP(Model!$B$5+Model!$B$4*C72))</f>
        <v/>
      </c>
    </row>
    <row r="73">
      <c r="A73" s="4" t="n"/>
      <c r="B73" s="4" t="n"/>
      <c r="C73">
        <f>IF(AND(ISNUMBER(A73),ISNUMBER(B73),A73&gt;0,B73&gt;0),LN(A73),"")</f>
        <v/>
      </c>
      <c r="D73">
        <f>IF(C73="","",LN(B73))</f>
        <v/>
      </c>
      <c r="E73">
        <f>IF(C73="","",EXP(Model!$B$5+Model!$B$4*C73))</f>
        <v/>
      </c>
    </row>
    <row r="74">
      <c r="A74" s="4" t="n"/>
      <c r="B74" s="4" t="n"/>
      <c r="C74">
        <f>IF(AND(ISNUMBER(A74),ISNUMBER(B74),A74&gt;0,B74&gt;0),LN(A74),"")</f>
        <v/>
      </c>
      <c r="D74">
        <f>IF(C74="","",LN(B74))</f>
        <v/>
      </c>
      <c r="E74">
        <f>IF(C74="","",EXP(Model!$B$5+Model!$B$4*C74))</f>
        <v/>
      </c>
    </row>
    <row r="75">
      <c r="A75" s="4" t="n"/>
      <c r="B75" s="4" t="n"/>
      <c r="C75">
        <f>IF(AND(ISNUMBER(A75),ISNUMBER(B75),A75&gt;0,B75&gt;0),LN(A75),"")</f>
        <v/>
      </c>
      <c r="D75">
        <f>IF(C75="","",LN(B75))</f>
        <v/>
      </c>
      <c r="E75">
        <f>IF(C75="","",EXP(Model!$B$5+Model!$B$4*C75))</f>
        <v/>
      </c>
    </row>
    <row r="76">
      <c r="A76" s="4" t="n"/>
      <c r="B76" s="4" t="n"/>
      <c r="C76">
        <f>IF(AND(ISNUMBER(A76),ISNUMBER(B76),A76&gt;0,B76&gt;0),LN(A76),"")</f>
        <v/>
      </c>
      <c r="D76">
        <f>IF(C76="","",LN(B76))</f>
        <v/>
      </c>
      <c r="E76">
        <f>IF(C76="","",EXP(Model!$B$5+Model!$B$4*C76))</f>
        <v/>
      </c>
    </row>
    <row r="77">
      <c r="A77" s="4" t="n"/>
      <c r="B77" s="4" t="n"/>
      <c r="C77">
        <f>IF(AND(ISNUMBER(A77),ISNUMBER(B77),A77&gt;0,B77&gt;0),LN(A77),"")</f>
        <v/>
      </c>
      <c r="D77">
        <f>IF(C77="","",LN(B77))</f>
        <v/>
      </c>
      <c r="E77">
        <f>IF(C77="","",EXP(Model!$B$5+Model!$B$4*C77))</f>
        <v/>
      </c>
    </row>
    <row r="78">
      <c r="A78" s="4" t="n"/>
      <c r="B78" s="4" t="n"/>
      <c r="C78">
        <f>IF(AND(ISNUMBER(A78),ISNUMBER(B78),A78&gt;0,B78&gt;0),LN(A78),"")</f>
        <v/>
      </c>
      <c r="D78">
        <f>IF(C78="","",LN(B78))</f>
        <v/>
      </c>
      <c r="E78">
        <f>IF(C78="","",EXP(Model!$B$5+Model!$B$4*C78))</f>
        <v/>
      </c>
    </row>
    <row r="79">
      <c r="A79" s="4" t="n"/>
      <c r="B79" s="4" t="n"/>
      <c r="C79">
        <f>IF(AND(ISNUMBER(A79),ISNUMBER(B79),A79&gt;0,B79&gt;0),LN(A79),"")</f>
        <v/>
      </c>
      <c r="D79">
        <f>IF(C79="","",LN(B79))</f>
        <v/>
      </c>
      <c r="E79">
        <f>IF(C79="","",EXP(Model!$B$5+Model!$B$4*C79))</f>
        <v/>
      </c>
    </row>
    <row r="80">
      <c r="A80" s="4" t="n"/>
      <c r="B80" s="4" t="n"/>
      <c r="C80">
        <f>IF(AND(ISNUMBER(A80),ISNUMBER(B80),A80&gt;0,B80&gt;0),LN(A80),"")</f>
        <v/>
      </c>
      <c r="D80">
        <f>IF(C80="","",LN(B80))</f>
        <v/>
      </c>
      <c r="E80">
        <f>IF(C80="","",EXP(Model!$B$5+Model!$B$4*C80))</f>
        <v/>
      </c>
    </row>
    <row r="81">
      <c r="A81" s="4" t="n"/>
      <c r="B81" s="4" t="n"/>
      <c r="C81">
        <f>IF(AND(ISNUMBER(A81),ISNUMBER(B81),A81&gt;0,B81&gt;0),LN(A81),"")</f>
        <v/>
      </c>
      <c r="D81">
        <f>IF(C81="","",LN(B81))</f>
        <v/>
      </c>
      <c r="E81">
        <f>IF(C81="","",EXP(Model!$B$5+Model!$B$4*C81))</f>
        <v/>
      </c>
    </row>
    <row r="82">
      <c r="A82" s="4" t="n"/>
      <c r="B82" s="4" t="n"/>
      <c r="C82">
        <f>IF(AND(ISNUMBER(A82),ISNUMBER(B82),A82&gt;0,B82&gt;0),LN(A82),"")</f>
        <v/>
      </c>
      <c r="D82">
        <f>IF(C82="","",LN(B82))</f>
        <v/>
      </c>
      <c r="E82">
        <f>IF(C82="","",EXP(Model!$B$5+Model!$B$4*C82))</f>
        <v/>
      </c>
    </row>
    <row r="83">
      <c r="A83" s="4" t="n"/>
      <c r="B83" s="4" t="n"/>
      <c r="C83">
        <f>IF(AND(ISNUMBER(A83),ISNUMBER(B83),A83&gt;0,B83&gt;0),LN(A83),"")</f>
        <v/>
      </c>
      <c r="D83">
        <f>IF(C83="","",LN(B83))</f>
        <v/>
      </c>
      <c r="E83">
        <f>IF(C83="","",EXP(Model!$B$5+Model!$B$4*C83))</f>
        <v/>
      </c>
    </row>
    <row r="84">
      <c r="A84" s="4" t="n"/>
      <c r="B84" s="4" t="n"/>
      <c r="C84">
        <f>IF(AND(ISNUMBER(A84),ISNUMBER(B84),A84&gt;0,B84&gt;0),LN(A84),"")</f>
        <v/>
      </c>
      <c r="D84">
        <f>IF(C84="","",LN(B84))</f>
        <v/>
      </c>
      <c r="E84">
        <f>IF(C84="","",EXP(Model!$B$5+Model!$B$4*C84))</f>
        <v/>
      </c>
    </row>
    <row r="85">
      <c r="A85" s="4" t="n"/>
      <c r="B85" s="4" t="n"/>
      <c r="C85">
        <f>IF(AND(ISNUMBER(A85),ISNUMBER(B85),A85&gt;0,B85&gt;0),LN(A85),"")</f>
        <v/>
      </c>
      <c r="D85">
        <f>IF(C85="","",LN(B85))</f>
        <v/>
      </c>
      <c r="E85">
        <f>IF(C85="","",EXP(Model!$B$5+Model!$B$4*C85))</f>
        <v/>
      </c>
    </row>
    <row r="86">
      <c r="A86" s="4" t="n"/>
      <c r="B86" s="4" t="n"/>
      <c r="C86">
        <f>IF(AND(ISNUMBER(A86),ISNUMBER(B86),A86&gt;0,B86&gt;0),LN(A86),"")</f>
        <v/>
      </c>
      <c r="D86">
        <f>IF(C86="","",LN(B86))</f>
        <v/>
      </c>
      <c r="E86">
        <f>IF(C86="","",EXP(Model!$B$5+Model!$B$4*C86))</f>
        <v/>
      </c>
    </row>
    <row r="87">
      <c r="A87" s="4" t="n"/>
      <c r="B87" s="4" t="n"/>
      <c r="C87">
        <f>IF(AND(ISNUMBER(A87),ISNUMBER(B87),A87&gt;0,B87&gt;0),LN(A87),"")</f>
        <v/>
      </c>
      <c r="D87">
        <f>IF(C87="","",LN(B87))</f>
        <v/>
      </c>
      <c r="E87">
        <f>IF(C87="","",EXP(Model!$B$5+Model!$B$4*C87))</f>
        <v/>
      </c>
    </row>
    <row r="88">
      <c r="A88" s="4" t="n"/>
      <c r="B88" s="4" t="n"/>
      <c r="C88">
        <f>IF(AND(ISNUMBER(A88),ISNUMBER(B88),A88&gt;0,B88&gt;0),LN(A88),"")</f>
        <v/>
      </c>
      <c r="D88">
        <f>IF(C88="","",LN(B88))</f>
        <v/>
      </c>
      <c r="E88">
        <f>IF(C88="","",EXP(Model!$B$5+Model!$B$4*C88))</f>
        <v/>
      </c>
    </row>
    <row r="89">
      <c r="A89" s="4" t="n"/>
      <c r="B89" s="4" t="n"/>
      <c r="C89">
        <f>IF(AND(ISNUMBER(A89),ISNUMBER(B89),A89&gt;0,B89&gt;0),LN(A89),"")</f>
        <v/>
      </c>
      <c r="D89">
        <f>IF(C89="","",LN(B89))</f>
        <v/>
      </c>
      <c r="E89">
        <f>IF(C89="","",EXP(Model!$B$5+Model!$B$4*C89))</f>
        <v/>
      </c>
    </row>
    <row r="90">
      <c r="A90" s="4" t="n"/>
      <c r="B90" s="4" t="n"/>
      <c r="C90">
        <f>IF(AND(ISNUMBER(A90),ISNUMBER(B90),A90&gt;0,B90&gt;0),LN(A90),"")</f>
        <v/>
      </c>
      <c r="D90">
        <f>IF(C90="","",LN(B90))</f>
        <v/>
      </c>
      <c r="E90">
        <f>IF(C90="","",EXP(Model!$B$5+Model!$B$4*C90))</f>
        <v/>
      </c>
    </row>
    <row r="91">
      <c r="A91" s="4" t="n"/>
      <c r="B91" s="4" t="n"/>
      <c r="C91">
        <f>IF(AND(ISNUMBER(A91),ISNUMBER(B91),A91&gt;0,B91&gt;0),LN(A91),"")</f>
        <v/>
      </c>
      <c r="D91">
        <f>IF(C91="","",LN(B91))</f>
        <v/>
      </c>
      <c r="E91">
        <f>IF(C91="","",EXP(Model!$B$5+Model!$B$4*C91))</f>
        <v/>
      </c>
    </row>
    <row r="92">
      <c r="A92" s="4" t="n"/>
      <c r="B92" s="4" t="n"/>
      <c r="C92">
        <f>IF(AND(ISNUMBER(A92),ISNUMBER(B92),A92&gt;0,B92&gt;0),LN(A92),"")</f>
        <v/>
      </c>
      <c r="D92">
        <f>IF(C92="","",LN(B92))</f>
        <v/>
      </c>
      <c r="E92">
        <f>IF(C92="","",EXP(Model!$B$5+Model!$B$4*C92))</f>
        <v/>
      </c>
    </row>
    <row r="93">
      <c r="A93" s="4" t="n"/>
      <c r="B93" s="4" t="n"/>
      <c r="C93">
        <f>IF(AND(ISNUMBER(A93),ISNUMBER(B93),A93&gt;0,B93&gt;0),LN(A93),"")</f>
        <v/>
      </c>
      <c r="D93">
        <f>IF(C93="","",LN(B93))</f>
        <v/>
      </c>
      <c r="E93">
        <f>IF(C93="","",EXP(Model!$B$5+Model!$B$4*C93))</f>
        <v/>
      </c>
    </row>
    <row r="94">
      <c r="A94" s="4" t="n"/>
      <c r="B94" s="4" t="n"/>
      <c r="C94">
        <f>IF(AND(ISNUMBER(A94),ISNUMBER(B94),A94&gt;0,B94&gt;0),LN(A94),"")</f>
        <v/>
      </c>
      <c r="D94">
        <f>IF(C94="","",LN(B94))</f>
        <v/>
      </c>
      <c r="E94">
        <f>IF(C94="","",EXP(Model!$B$5+Model!$B$4*C94))</f>
        <v/>
      </c>
    </row>
    <row r="95">
      <c r="A95" s="4" t="n"/>
      <c r="B95" s="4" t="n"/>
      <c r="C95">
        <f>IF(AND(ISNUMBER(A95),ISNUMBER(B95),A95&gt;0,B95&gt;0),LN(A95),"")</f>
        <v/>
      </c>
      <c r="D95">
        <f>IF(C95="","",LN(B95))</f>
        <v/>
      </c>
      <c r="E95">
        <f>IF(C95="","",EXP(Model!$B$5+Model!$B$4*C95))</f>
        <v/>
      </c>
    </row>
    <row r="96">
      <c r="A96" s="4" t="n"/>
      <c r="B96" s="4" t="n"/>
      <c r="C96">
        <f>IF(AND(ISNUMBER(A96),ISNUMBER(B96),A96&gt;0,B96&gt;0),LN(A96),"")</f>
        <v/>
      </c>
      <c r="D96">
        <f>IF(C96="","",LN(B96))</f>
        <v/>
      </c>
      <c r="E96">
        <f>IF(C96="","",EXP(Model!$B$5+Model!$B$4*C96))</f>
        <v/>
      </c>
    </row>
    <row r="97">
      <c r="A97" s="4" t="n"/>
      <c r="B97" s="4" t="n"/>
      <c r="C97">
        <f>IF(AND(ISNUMBER(A97),ISNUMBER(B97),A97&gt;0,B97&gt;0),LN(A97),"")</f>
        <v/>
      </c>
      <c r="D97">
        <f>IF(C97="","",LN(B97))</f>
        <v/>
      </c>
      <c r="E97">
        <f>IF(C97="","",EXP(Model!$B$5+Model!$B$4*C97))</f>
        <v/>
      </c>
    </row>
    <row r="98">
      <c r="A98" s="4" t="n"/>
      <c r="B98" s="4" t="n"/>
      <c r="C98">
        <f>IF(AND(ISNUMBER(A98),ISNUMBER(B98),A98&gt;0,B98&gt;0),LN(A98),"")</f>
        <v/>
      </c>
      <c r="D98">
        <f>IF(C98="","",LN(B98))</f>
        <v/>
      </c>
      <c r="E98">
        <f>IF(C98="","",EXP(Model!$B$5+Model!$B$4*C98))</f>
        <v/>
      </c>
    </row>
    <row r="99">
      <c r="A99" s="4" t="n"/>
      <c r="B99" s="4" t="n"/>
      <c r="C99">
        <f>IF(AND(ISNUMBER(A99),ISNUMBER(B99),A99&gt;0,B99&gt;0),LN(A99),"")</f>
        <v/>
      </c>
      <c r="D99">
        <f>IF(C99="","",LN(B99))</f>
        <v/>
      </c>
      <c r="E99">
        <f>IF(C99="","",EXP(Model!$B$5+Model!$B$4*C99))</f>
        <v/>
      </c>
    </row>
    <row r="100">
      <c r="A100" s="4" t="n"/>
      <c r="B100" s="4" t="n"/>
      <c r="C100">
        <f>IF(AND(ISNUMBER(A100),ISNUMBER(B100),A100&gt;0,B100&gt;0),LN(A100),"")</f>
        <v/>
      </c>
      <c r="D100">
        <f>IF(C100="","",LN(B100))</f>
        <v/>
      </c>
      <c r="E100">
        <f>IF(C100="","",EXP(Model!$B$5+Model!$B$4*C100))</f>
        <v/>
      </c>
    </row>
    <row r="101">
      <c r="A101" s="4" t="n"/>
      <c r="B101" s="4" t="n"/>
      <c r="C101">
        <f>IF(AND(ISNUMBER(A101),ISNUMBER(B101),A101&gt;0,B101&gt;0),LN(A101),"")</f>
        <v/>
      </c>
      <c r="D101">
        <f>IF(C101="","",LN(B101))</f>
        <v/>
      </c>
      <c r="E101">
        <f>IF(C101="","",EXP(Model!$B$5+Model!$B$4*C101))</f>
        <v/>
      </c>
    </row>
    <row r="102">
      <c r="A102" s="4" t="n"/>
      <c r="B102" s="4" t="n"/>
      <c r="C102">
        <f>IF(AND(ISNUMBER(A102),ISNUMBER(B102),A102&gt;0,B102&gt;0),LN(A102),"")</f>
        <v/>
      </c>
      <c r="D102">
        <f>IF(C102="","",LN(B102))</f>
        <v/>
      </c>
      <c r="E102">
        <f>IF(C102="","",EXP(Model!$B$5+Model!$B$4*C102))</f>
        <v/>
      </c>
    </row>
    <row r="103">
      <c r="A103" s="4" t="n"/>
      <c r="B103" s="4" t="n"/>
      <c r="C103">
        <f>IF(AND(ISNUMBER(A103),ISNUMBER(B103),A103&gt;0,B103&gt;0),LN(A103),"")</f>
        <v/>
      </c>
      <c r="D103">
        <f>IF(C103="","",LN(B103))</f>
        <v/>
      </c>
      <c r="E103">
        <f>IF(C103="","",EXP(Model!$B$5+Model!$B$4*C103))</f>
        <v/>
      </c>
    </row>
    <row r="104">
      <c r="A104" s="4" t="n"/>
      <c r="B104" s="4" t="n"/>
      <c r="C104">
        <f>IF(AND(ISNUMBER(A104),ISNUMBER(B104),A104&gt;0,B104&gt;0),LN(A104),"")</f>
        <v/>
      </c>
      <c r="D104">
        <f>IF(C104="","",LN(B104))</f>
        <v/>
      </c>
      <c r="E104">
        <f>IF(C104="","",EXP(Model!$B$5+Model!$B$4*C104))</f>
        <v/>
      </c>
    </row>
    <row r="105">
      <c r="A105" s="4" t="n"/>
      <c r="B105" s="4" t="n"/>
      <c r="C105">
        <f>IF(AND(ISNUMBER(A105),ISNUMBER(B105),A105&gt;0,B105&gt;0),LN(A105),"")</f>
        <v/>
      </c>
      <c r="D105">
        <f>IF(C105="","",LN(B105))</f>
        <v/>
      </c>
      <c r="E105">
        <f>IF(C105="","",EXP(Model!$B$5+Model!$B$4*C105))</f>
        <v/>
      </c>
    </row>
    <row r="106">
      <c r="A106" s="4" t="n"/>
      <c r="B106" s="4" t="n"/>
      <c r="C106">
        <f>IF(AND(ISNUMBER(A106),ISNUMBER(B106),A106&gt;0,B106&gt;0),LN(A106),"")</f>
        <v/>
      </c>
      <c r="D106">
        <f>IF(C106="","",LN(B106))</f>
        <v/>
      </c>
      <c r="E106">
        <f>IF(C106="","",EXP(Model!$B$5+Model!$B$4*C106))</f>
        <v/>
      </c>
    </row>
    <row r="107">
      <c r="A107" s="4" t="n"/>
      <c r="B107" s="4" t="n"/>
      <c r="C107">
        <f>IF(AND(ISNUMBER(A107),ISNUMBER(B107),A107&gt;0,B107&gt;0),LN(A107),"")</f>
        <v/>
      </c>
      <c r="D107">
        <f>IF(C107="","",LN(B107))</f>
        <v/>
      </c>
      <c r="E107">
        <f>IF(C107="","",EXP(Model!$B$5+Model!$B$4*C107))</f>
        <v/>
      </c>
    </row>
    <row r="108">
      <c r="A108" s="4" t="n"/>
      <c r="B108" s="4" t="n"/>
      <c r="C108">
        <f>IF(AND(ISNUMBER(A108),ISNUMBER(B108),A108&gt;0,B108&gt;0),LN(A108),"")</f>
        <v/>
      </c>
      <c r="D108">
        <f>IF(C108="","",LN(B108))</f>
        <v/>
      </c>
      <c r="E108">
        <f>IF(C108="","",EXP(Model!$B$5+Model!$B$4*C108))</f>
        <v/>
      </c>
    </row>
    <row r="109">
      <c r="A109" s="4" t="n"/>
      <c r="B109" s="4" t="n"/>
      <c r="C109">
        <f>IF(AND(ISNUMBER(A109),ISNUMBER(B109),A109&gt;0,B109&gt;0),LN(A109),"")</f>
        <v/>
      </c>
      <c r="D109">
        <f>IF(C109="","",LN(B109))</f>
        <v/>
      </c>
      <c r="E109">
        <f>IF(C109="","",EXP(Model!$B$5+Model!$B$4*C109))</f>
        <v/>
      </c>
    </row>
    <row r="110">
      <c r="A110" s="4" t="n"/>
      <c r="B110" s="4" t="n"/>
      <c r="C110">
        <f>IF(AND(ISNUMBER(A110),ISNUMBER(B110),A110&gt;0,B110&gt;0),LN(A110),"")</f>
        <v/>
      </c>
      <c r="D110">
        <f>IF(C110="","",LN(B110))</f>
        <v/>
      </c>
      <c r="E110">
        <f>IF(C110="","",EXP(Model!$B$5+Model!$B$4*C110))</f>
        <v/>
      </c>
    </row>
    <row r="111">
      <c r="A111" s="4" t="n"/>
      <c r="B111" s="4" t="n"/>
      <c r="C111">
        <f>IF(AND(ISNUMBER(A111),ISNUMBER(B111),A111&gt;0,B111&gt;0),LN(A111),"")</f>
        <v/>
      </c>
      <c r="D111">
        <f>IF(C111="","",LN(B111))</f>
        <v/>
      </c>
      <c r="E111">
        <f>IF(C111="","",EXP(Model!$B$5+Model!$B$4*C111))</f>
        <v/>
      </c>
    </row>
    <row r="112">
      <c r="A112" s="4" t="n"/>
      <c r="B112" s="4" t="n"/>
      <c r="C112">
        <f>IF(AND(ISNUMBER(A112),ISNUMBER(B112),A112&gt;0,B112&gt;0),LN(A112),"")</f>
        <v/>
      </c>
      <c r="D112">
        <f>IF(C112="","",LN(B112))</f>
        <v/>
      </c>
      <c r="E112">
        <f>IF(C112="","",EXP(Model!$B$5+Model!$B$4*C112))</f>
        <v/>
      </c>
    </row>
    <row r="113">
      <c r="A113" s="4" t="n"/>
      <c r="B113" s="4" t="n"/>
      <c r="C113">
        <f>IF(AND(ISNUMBER(A113),ISNUMBER(B113),A113&gt;0,B113&gt;0),LN(A113),"")</f>
        <v/>
      </c>
      <c r="D113">
        <f>IF(C113="","",LN(B113))</f>
        <v/>
      </c>
      <c r="E113">
        <f>IF(C113="","",EXP(Model!$B$5+Model!$B$4*C113))</f>
        <v/>
      </c>
    </row>
    <row r="114">
      <c r="A114" s="4" t="n"/>
      <c r="B114" s="4" t="n"/>
      <c r="C114">
        <f>IF(AND(ISNUMBER(A114),ISNUMBER(B114),A114&gt;0,B114&gt;0),LN(A114),"")</f>
        <v/>
      </c>
      <c r="D114">
        <f>IF(C114="","",LN(B114))</f>
        <v/>
      </c>
      <c r="E114">
        <f>IF(C114="","",EXP(Model!$B$5+Model!$B$4*C114))</f>
        <v/>
      </c>
    </row>
    <row r="115">
      <c r="A115" s="4" t="n"/>
      <c r="B115" s="4" t="n"/>
      <c r="C115">
        <f>IF(AND(ISNUMBER(A115),ISNUMBER(B115),A115&gt;0,B115&gt;0),LN(A115),"")</f>
        <v/>
      </c>
      <c r="D115">
        <f>IF(C115="","",LN(B115))</f>
        <v/>
      </c>
      <c r="E115">
        <f>IF(C115="","",EXP(Model!$B$5+Model!$B$4*C115))</f>
        <v/>
      </c>
    </row>
    <row r="116">
      <c r="A116" s="4" t="n"/>
      <c r="B116" s="4" t="n"/>
      <c r="C116">
        <f>IF(AND(ISNUMBER(A116),ISNUMBER(B116),A116&gt;0,B116&gt;0),LN(A116),"")</f>
        <v/>
      </c>
      <c r="D116">
        <f>IF(C116="","",LN(B116))</f>
        <v/>
      </c>
      <c r="E116">
        <f>IF(C116="","",EXP(Model!$B$5+Model!$B$4*C116))</f>
        <v/>
      </c>
    </row>
    <row r="117">
      <c r="A117" s="4" t="n"/>
      <c r="B117" s="4" t="n"/>
      <c r="C117">
        <f>IF(AND(ISNUMBER(A117),ISNUMBER(B117),A117&gt;0,B117&gt;0),LN(A117),"")</f>
        <v/>
      </c>
      <c r="D117">
        <f>IF(C117="","",LN(B117))</f>
        <v/>
      </c>
      <c r="E117">
        <f>IF(C117="","",EXP(Model!$B$5+Model!$B$4*C117))</f>
        <v/>
      </c>
    </row>
    <row r="118">
      <c r="A118" s="4" t="n"/>
      <c r="B118" s="4" t="n"/>
      <c r="C118">
        <f>IF(AND(ISNUMBER(A118),ISNUMBER(B118),A118&gt;0,B118&gt;0),LN(A118),"")</f>
        <v/>
      </c>
      <c r="D118">
        <f>IF(C118="","",LN(B118))</f>
        <v/>
      </c>
      <c r="E118">
        <f>IF(C118="","",EXP(Model!$B$5+Model!$B$4*C118))</f>
        <v/>
      </c>
    </row>
    <row r="119">
      <c r="A119" s="4" t="n"/>
      <c r="B119" s="4" t="n"/>
      <c r="C119">
        <f>IF(AND(ISNUMBER(A119),ISNUMBER(B119),A119&gt;0,B119&gt;0),LN(A119),"")</f>
        <v/>
      </c>
      <c r="D119">
        <f>IF(C119="","",LN(B119))</f>
        <v/>
      </c>
      <c r="E119">
        <f>IF(C119="","",EXP(Model!$B$5+Model!$B$4*C119))</f>
        <v/>
      </c>
    </row>
    <row r="120">
      <c r="A120" s="4" t="n"/>
      <c r="B120" s="4" t="n"/>
      <c r="C120">
        <f>IF(AND(ISNUMBER(A120),ISNUMBER(B120),A120&gt;0,B120&gt;0),LN(A120),"")</f>
        <v/>
      </c>
      <c r="D120">
        <f>IF(C120="","",LN(B120))</f>
        <v/>
      </c>
      <c r="E120">
        <f>IF(C120="","",EXP(Model!$B$5+Model!$B$4*C120))</f>
        <v/>
      </c>
    </row>
    <row r="121">
      <c r="A121" s="4" t="n"/>
      <c r="B121" s="4" t="n"/>
      <c r="C121">
        <f>IF(AND(ISNUMBER(A121),ISNUMBER(B121),A121&gt;0,B121&gt;0),LN(A121),"")</f>
        <v/>
      </c>
      <c r="D121">
        <f>IF(C121="","",LN(B121))</f>
        <v/>
      </c>
      <c r="E121">
        <f>IF(C121="","",EXP(Model!$B$5+Model!$B$4*C121))</f>
        <v/>
      </c>
    </row>
    <row r="122">
      <c r="A122" s="4" t="n"/>
      <c r="B122" s="4" t="n"/>
      <c r="C122">
        <f>IF(AND(ISNUMBER(A122),ISNUMBER(B122),A122&gt;0,B122&gt;0),LN(A122),"")</f>
        <v/>
      </c>
      <c r="D122">
        <f>IF(C122="","",LN(B122))</f>
        <v/>
      </c>
      <c r="E122">
        <f>IF(C122="","",EXP(Model!$B$5+Model!$B$4*C122))</f>
        <v/>
      </c>
    </row>
    <row r="123">
      <c r="A123" s="4" t="n"/>
      <c r="B123" s="4" t="n"/>
      <c r="C123">
        <f>IF(AND(ISNUMBER(A123),ISNUMBER(B123),A123&gt;0,B123&gt;0),LN(A123),"")</f>
        <v/>
      </c>
      <c r="D123">
        <f>IF(C123="","",LN(B123))</f>
        <v/>
      </c>
      <c r="E123">
        <f>IF(C123="","",EXP(Model!$B$5+Model!$B$4*C123))</f>
        <v/>
      </c>
    </row>
    <row r="124">
      <c r="A124" s="4" t="n"/>
      <c r="B124" s="4" t="n"/>
      <c r="C124">
        <f>IF(AND(ISNUMBER(A124),ISNUMBER(B124),A124&gt;0,B124&gt;0),LN(A124),"")</f>
        <v/>
      </c>
      <c r="D124">
        <f>IF(C124="","",LN(B124))</f>
        <v/>
      </c>
      <c r="E124">
        <f>IF(C124="","",EXP(Model!$B$5+Model!$B$4*C124))</f>
        <v/>
      </c>
    </row>
    <row r="125">
      <c r="A125" s="4" t="n"/>
      <c r="B125" s="4" t="n"/>
      <c r="C125">
        <f>IF(AND(ISNUMBER(A125),ISNUMBER(B125),A125&gt;0,B125&gt;0),LN(A125),"")</f>
        <v/>
      </c>
      <c r="D125">
        <f>IF(C125="","",LN(B125))</f>
        <v/>
      </c>
      <c r="E125">
        <f>IF(C125="","",EXP(Model!$B$5+Model!$B$4*C125))</f>
        <v/>
      </c>
    </row>
    <row r="126">
      <c r="A126" s="4" t="n"/>
      <c r="B126" s="4" t="n"/>
      <c r="C126">
        <f>IF(AND(ISNUMBER(A126),ISNUMBER(B126),A126&gt;0,B126&gt;0),LN(A126),"")</f>
        <v/>
      </c>
      <c r="D126">
        <f>IF(C126="","",LN(B126))</f>
        <v/>
      </c>
      <c r="E126">
        <f>IF(C126="","",EXP(Model!$B$5+Model!$B$4*C126))</f>
        <v/>
      </c>
    </row>
    <row r="127">
      <c r="A127" s="4" t="n"/>
      <c r="B127" s="4" t="n"/>
      <c r="C127">
        <f>IF(AND(ISNUMBER(A127),ISNUMBER(B127),A127&gt;0,B127&gt;0),LN(A127),"")</f>
        <v/>
      </c>
      <c r="D127">
        <f>IF(C127="","",LN(B127))</f>
        <v/>
      </c>
      <c r="E127">
        <f>IF(C127="","",EXP(Model!$B$5+Model!$B$4*C127))</f>
        <v/>
      </c>
    </row>
    <row r="128">
      <c r="A128" s="4" t="n"/>
      <c r="B128" s="4" t="n"/>
      <c r="C128">
        <f>IF(AND(ISNUMBER(A128),ISNUMBER(B128),A128&gt;0,B128&gt;0),LN(A128),"")</f>
        <v/>
      </c>
      <c r="D128">
        <f>IF(C128="","",LN(B128))</f>
        <v/>
      </c>
      <c r="E128">
        <f>IF(C128="","",EXP(Model!$B$5+Model!$B$4*C128))</f>
        <v/>
      </c>
    </row>
    <row r="129">
      <c r="A129" s="4" t="n"/>
      <c r="B129" s="4" t="n"/>
      <c r="C129">
        <f>IF(AND(ISNUMBER(A129),ISNUMBER(B129),A129&gt;0,B129&gt;0),LN(A129),"")</f>
        <v/>
      </c>
      <c r="D129">
        <f>IF(C129="","",LN(B129))</f>
        <v/>
      </c>
      <c r="E129">
        <f>IF(C129="","",EXP(Model!$B$5+Model!$B$4*C129))</f>
        <v/>
      </c>
    </row>
    <row r="130">
      <c r="A130" s="4" t="n"/>
      <c r="B130" s="4" t="n"/>
      <c r="C130">
        <f>IF(AND(ISNUMBER(A130),ISNUMBER(B130),A130&gt;0,B130&gt;0),LN(A130),"")</f>
        <v/>
      </c>
      <c r="D130">
        <f>IF(C130="","",LN(B130))</f>
        <v/>
      </c>
      <c r="E130">
        <f>IF(C130="","",EXP(Model!$B$5+Model!$B$4*C130))</f>
        <v/>
      </c>
    </row>
    <row r="131">
      <c r="A131" s="4" t="n"/>
      <c r="B131" s="4" t="n"/>
      <c r="C131">
        <f>IF(AND(ISNUMBER(A131),ISNUMBER(B131),A131&gt;0,B131&gt;0),LN(A131),"")</f>
        <v/>
      </c>
      <c r="D131">
        <f>IF(C131="","",LN(B131))</f>
        <v/>
      </c>
      <c r="E131">
        <f>IF(C131="","",EXP(Model!$B$5+Model!$B$4*C131))</f>
        <v/>
      </c>
    </row>
    <row r="132">
      <c r="A132" s="4" t="n"/>
      <c r="B132" s="4" t="n"/>
      <c r="C132">
        <f>IF(AND(ISNUMBER(A132),ISNUMBER(B132),A132&gt;0,B132&gt;0),LN(A132),"")</f>
        <v/>
      </c>
      <c r="D132">
        <f>IF(C132="","",LN(B132))</f>
        <v/>
      </c>
      <c r="E132">
        <f>IF(C132="","",EXP(Model!$B$5+Model!$B$4*C132))</f>
        <v/>
      </c>
    </row>
    <row r="133">
      <c r="A133" s="4" t="n"/>
      <c r="B133" s="4" t="n"/>
      <c r="C133">
        <f>IF(AND(ISNUMBER(A133),ISNUMBER(B133),A133&gt;0,B133&gt;0),LN(A133),"")</f>
        <v/>
      </c>
      <c r="D133">
        <f>IF(C133="","",LN(B133))</f>
        <v/>
      </c>
      <c r="E133">
        <f>IF(C133="","",EXP(Model!$B$5+Model!$B$4*C133))</f>
        <v/>
      </c>
    </row>
    <row r="134">
      <c r="A134" s="4" t="n"/>
      <c r="B134" s="4" t="n"/>
      <c r="C134">
        <f>IF(AND(ISNUMBER(A134),ISNUMBER(B134),A134&gt;0,B134&gt;0),LN(A134),"")</f>
        <v/>
      </c>
      <c r="D134">
        <f>IF(C134="","",LN(B134))</f>
        <v/>
      </c>
      <c r="E134">
        <f>IF(C134="","",EXP(Model!$B$5+Model!$B$4*C134))</f>
        <v/>
      </c>
    </row>
    <row r="135">
      <c r="A135" s="4" t="n"/>
      <c r="B135" s="4" t="n"/>
      <c r="C135">
        <f>IF(AND(ISNUMBER(A135),ISNUMBER(B135),A135&gt;0,B135&gt;0),LN(A135),"")</f>
        <v/>
      </c>
      <c r="D135">
        <f>IF(C135="","",LN(B135))</f>
        <v/>
      </c>
      <c r="E135">
        <f>IF(C135="","",EXP(Model!$B$5+Model!$B$4*C135))</f>
        <v/>
      </c>
    </row>
    <row r="136">
      <c r="A136" s="4" t="n"/>
      <c r="B136" s="4" t="n"/>
      <c r="C136">
        <f>IF(AND(ISNUMBER(A136),ISNUMBER(B136),A136&gt;0,B136&gt;0),LN(A136),"")</f>
        <v/>
      </c>
      <c r="D136">
        <f>IF(C136="","",LN(B136))</f>
        <v/>
      </c>
      <c r="E136">
        <f>IF(C136="","",EXP(Model!$B$5+Model!$B$4*C136))</f>
        <v/>
      </c>
    </row>
    <row r="137">
      <c r="A137" s="4" t="n"/>
      <c r="B137" s="4" t="n"/>
      <c r="C137">
        <f>IF(AND(ISNUMBER(A137),ISNUMBER(B137),A137&gt;0,B137&gt;0),LN(A137),"")</f>
        <v/>
      </c>
      <c r="D137">
        <f>IF(C137="","",LN(B137))</f>
        <v/>
      </c>
      <c r="E137">
        <f>IF(C137="","",EXP(Model!$B$5+Model!$B$4*C137))</f>
        <v/>
      </c>
    </row>
    <row r="138">
      <c r="A138" s="4" t="n"/>
      <c r="B138" s="4" t="n"/>
      <c r="C138">
        <f>IF(AND(ISNUMBER(A138),ISNUMBER(B138),A138&gt;0,B138&gt;0),LN(A138),"")</f>
        <v/>
      </c>
      <c r="D138">
        <f>IF(C138="","",LN(B138))</f>
        <v/>
      </c>
      <c r="E138">
        <f>IF(C138="","",EXP(Model!$B$5+Model!$B$4*C138))</f>
        <v/>
      </c>
    </row>
    <row r="139">
      <c r="A139" s="4" t="n"/>
      <c r="B139" s="4" t="n"/>
      <c r="C139">
        <f>IF(AND(ISNUMBER(A139),ISNUMBER(B139),A139&gt;0,B139&gt;0),LN(A139),"")</f>
        <v/>
      </c>
      <c r="D139">
        <f>IF(C139="","",LN(B139))</f>
        <v/>
      </c>
      <c r="E139">
        <f>IF(C139="","",EXP(Model!$B$5+Model!$B$4*C139))</f>
        <v/>
      </c>
    </row>
    <row r="140">
      <c r="A140" s="4" t="n"/>
      <c r="B140" s="4" t="n"/>
      <c r="C140">
        <f>IF(AND(ISNUMBER(A140),ISNUMBER(B140),A140&gt;0,B140&gt;0),LN(A140),"")</f>
        <v/>
      </c>
      <c r="D140">
        <f>IF(C140="","",LN(B140))</f>
        <v/>
      </c>
      <c r="E140">
        <f>IF(C140="","",EXP(Model!$B$5+Model!$B$4*C140))</f>
        <v/>
      </c>
    </row>
    <row r="141">
      <c r="A141" s="4" t="n"/>
      <c r="B141" s="4" t="n"/>
      <c r="C141">
        <f>IF(AND(ISNUMBER(A141),ISNUMBER(B141),A141&gt;0,B141&gt;0),LN(A141),"")</f>
        <v/>
      </c>
      <c r="D141">
        <f>IF(C141="","",LN(B141))</f>
        <v/>
      </c>
      <c r="E141">
        <f>IF(C141="","",EXP(Model!$B$5+Model!$B$4*C141))</f>
        <v/>
      </c>
    </row>
    <row r="142">
      <c r="A142" s="4" t="n"/>
      <c r="B142" s="4" t="n"/>
      <c r="C142">
        <f>IF(AND(ISNUMBER(A142),ISNUMBER(B142),A142&gt;0,B142&gt;0),LN(A142),"")</f>
        <v/>
      </c>
      <c r="D142">
        <f>IF(C142="","",LN(B142))</f>
        <v/>
      </c>
      <c r="E142">
        <f>IF(C142="","",EXP(Model!$B$5+Model!$B$4*C142))</f>
        <v/>
      </c>
    </row>
    <row r="143">
      <c r="A143" s="4" t="n"/>
      <c r="B143" s="4" t="n"/>
      <c r="C143">
        <f>IF(AND(ISNUMBER(A143),ISNUMBER(B143),A143&gt;0,B143&gt;0),LN(A143),"")</f>
        <v/>
      </c>
      <c r="D143">
        <f>IF(C143="","",LN(B143))</f>
        <v/>
      </c>
      <c r="E143">
        <f>IF(C143="","",EXP(Model!$B$5+Model!$B$4*C143))</f>
        <v/>
      </c>
    </row>
    <row r="144">
      <c r="A144" s="4" t="n"/>
      <c r="B144" s="4" t="n"/>
      <c r="C144">
        <f>IF(AND(ISNUMBER(A144),ISNUMBER(B144),A144&gt;0,B144&gt;0),LN(A144),"")</f>
        <v/>
      </c>
      <c r="D144">
        <f>IF(C144="","",LN(B144))</f>
        <v/>
      </c>
      <c r="E144">
        <f>IF(C144="","",EXP(Model!$B$5+Model!$B$4*C144))</f>
        <v/>
      </c>
    </row>
    <row r="145">
      <c r="A145" s="4" t="n"/>
      <c r="B145" s="4" t="n"/>
      <c r="C145">
        <f>IF(AND(ISNUMBER(A145),ISNUMBER(B145),A145&gt;0,B145&gt;0),LN(A145),"")</f>
        <v/>
      </c>
      <c r="D145">
        <f>IF(C145="","",LN(B145))</f>
        <v/>
      </c>
      <c r="E145">
        <f>IF(C145="","",EXP(Model!$B$5+Model!$B$4*C145))</f>
        <v/>
      </c>
    </row>
    <row r="146">
      <c r="A146" s="4" t="n"/>
      <c r="B146" s="4" t="n"/>
      <c r="C146">
        <f>IF(AND(ISNUMBER(A146),ISNUMBER(B146),A146&gt;0,B146&gt;0),LN(A146),"")</f>
        <v/>
      </c>
      <c r="D146">
        <f>IF(C146="","",LN(B146))</f>
        <v/>
      </c>
      <c r="E146">
        <f>IF(C146="","",EXP(Model!$B$5+Model!$B$4*C146))</f>
        <v/>
      </c>
    </row>
    <row r="147">
      <c r="A147" s="4" t="n"/>
      <c r="B147" s="4" t="n"/>
      <c r="C147">
        <f>IF(AND(ISNUMBER(A147),ISNUMBER(B147),A147&gt;0,B147&gt;0),LN(A147),"")</f>
        <v/>
      </c>
      <c r="D147">
        <f>IF(C147="","",LN(B147))</f>
        <v/>
      </c>
      <c r="E147">
        <f>IF(C147="","",EXP(Model!$B$5+Model!$B$4*C147))</f>
        <v/>
      </c>
    </row>
    <row r="148">
      <c r="A148" s="4" t="n"/>
      <c r="B148" s="4" t="n"/>
      <c r="C148">
        <f>IF(AND(ISNUMBER(A148),ISNUMBER(B148),A148&gt;0,B148&gt;0),LN(A148),"")</f>
        <v/>
      </c>
      <c r="D148">
        <f>IF(C148="","",LN(B148))</f>
        <v/>
      </c>
      <c r="E148">
        <f>IF(C148="","",EXP(Model!$B$5+Model!$B$4*C148))</f>
        <v/>
      </c>
    </row>
    <row r="149">
      <c r="A149" s="4" t="n"/>
      <c r="B149" s="4" t="n"/>
      <c r="C149">
        <f>IF(AND(ISNUMBER(A149),ISNUMBER(B149),A149&gt;0,B149&gt;0),LN(A149),"")</f>
        <v/>
      </c>
      <c r="D149">
        <f>IF(C149="","",LN(B149))</f>
        <v/>
      </c>
      <c r="E149">
        <f>IF(C149="","",EXP(Model!$B$5+Model!$B$4*C149))</f>
        <v/>
      </c>
    </row>
    <row r="150">
      <c r="A150" s="4" t="n"/>
      <c r="B150" s="4" t="n"/>
      <c r="C150">
        <f>IF(AND(ISNUMBER(A150),ISNUMBER(B150),A150&gt;0,B150&gt;0),LN(A150),"")</f>
        <v/>
      </c>
      <c r="D150">
        <f>IF(C150="","",LN(B150))</f>
        <v/>
      </c>
      <c r="E150">
        <f>IF(C150="","",EXP(Model!$B$5+Model!$B$4*C150))</f>
        <v/>
      </c>
    </row>
    <row r="151">
      <c r="A151" s="4" t="n"/>
      <c r="B151" s="4" t="n"/>
      <c r="C151">
        <f>IF(AND(ISNUMBER(A151),ISNUMBER(B151),A151&gt;0,B151&gt;0),LN(A151),"")</f>
        <v/>
      </c>
      <c r="D151">
        <f>IF(C151="","",LN(B151))</f>
        <v/>
      </c>
      <c r="E151">
        <f>IF(C151="","",EXP(Model!$B$5+Model!$B$4*C151))</f>
        <v/>
      </c>
    </row>
    <row r="152">
      <c r="A152" s="4" t="n"/>
      <c r="B152" s="4" t="n"/>
      <c r="C152">
        <f>IF(AND(ISNUMBER(A152),ISNUMBER(B152),A152&gt;0,B152&gt;0),LN(A152),"")</f>
        <v/>
      </c>
      <c r="D152">
        <f>IF(C152="","",LN(B152))</f>
        <v/>
      </c>
      <c r="E152">
        <f>IF(C152="","",EXP(Model!$B$5+Model!$B$4*C152))</f>
        <v/>
      </c>
    </row>
    <row r="153">
      <c r="A153" s="4" t="n"/>
      <c r="B153" s="4" t="n"/>
      <c r="C153">
        <f>IF(AND(ISNUMBER(A153),ISNUMBER(B153),A153&gt;0,B153&gt;0),LN(A153),"")</f>
        <v/>
      </c>
      <c r="D153">
        <f>IF(C153="","",LN(B153))</f>
        <v/>
      </c>
      <c r="E153">
        <f>IF(C153="","",EXP(Model!$B$5+Model!$B$4*C153))</f>
        <v/>
      </c>
    </row>
    <row r="154">
      <c r="A154" s="4" t="n"/>
      <c r="B154" s="4" t="n"/>
      <c r="C154">
        <f>IF(AND(ISNUMBER(A154),ISNUMBER(B154),A154&gt;0,B154&gt;0),LN(A154),"")</f>
        <v/>
      </c>
      <c r="D154">
        <f>IF(C154="","",LN(B154))</f>
        <v/>
      </c>
      <c r="E154">
        <f>IF(C154="","",EXP(Model!$B$5+Model!$B$4*C154))</f>
        <v/>
      </c>
    </row>
    <row r="155">
      <c r="A155" s="4" t="n"/>
      <c r="B155" s="4" t="n"/>
      <c r="C155">
        <f>IF(AND(ISNUMBER(A155),ISNUMBER(B155),A155&gt;0,B155&gt;0),LN(A155),"")</f>
        <v/>
      </c>
      <c r="D155">
        <f>IF(C155="","",LN(B155))</f>
        <v/>
      </c>
      <c r="E155">
        <f>IF(C155="","",EXP(Model!$B$5+Model!$B$4*C155))</f>
        <v/>
      </c>
    </row>
    <row r="156">
      <c r="A156" s="4" t="n"/>
      <c r="B156" s="4" t="n"/>
      <c r="C156">
        <f>IF(AND(ISNUMBER(A156),ISNUMBER(B156),A156&gt;0,B156&gt;0),LN(A156),"")</f>
        <v/>
      </c>
      <c r="D156">
        <f>IF(C156="","",LN(B156))</f>
        <v/>
      </c>
      <c r="E156">
        <f>IF(C156="","",EXP(Model!$B$5+Model!$B$4*C156))</f>
        <v/>
      </c>
    </row>
    <row r="157">
      <c r="A157" s="4" t="n"/>
      <c r="B157" s="4" t="n"/>
      <c r="C157">
        <f>IF(AND(ISNUMBER(A157),ISNUMBER(B157),A157&gt;0,B157&gt;0),LN(A157),"")</f>
        <v/>
      </c>
      <c r="D157">
        <f>IF(C157="","",LN(B157))</f>
        <v/>
      </c>
      <c r="E157">
        <f>IF(C157="","",EXP(Model!$B$5+Model!$B$4*C157))</f>
        <v/>
      </c>
    </row>
    <row r="158">
      <c r="A158" s="4" t="n"/>
      <c r="B158" s="4" t="n"/>
      <c r="C158">
        <f>IF(AND(ISNUMBER(A158),ISNUMBER(B158),A158&gt;0,B158&gt;0),LN(A158),"")</f>
        <v/>
      </c>
      <c r="D158">
        <f>IF(C158="","",LN(B158))</f>
        <v/>
      </c>
      <c r="E158">
        <f>IF(C158="","",EXP(Model!$B$5+Model!$B$4*C158))</f>
        <v/>
      </c>
    </row>
    <row r="159">
      <c r="A159" s="4" t="n"/>
      <c r="B159" s="4" t="n"/>
      <c r="C159">
        <f>IF(AND(ISNUMBER(A159),ISNUMBER(B159),A159&gt;0,B159&gt;0),LN(A159),"")</f>
        <v/>
      </c>
      <c r="D159">
        <f>IF(C159="","",LN(B159))</f>
        <v/>
      </c>
      <c r="E159">
        <f>IF(C159="","",EXP(Model!$B$5+Model!$B$4*C159))</f>
        <v/>
      </c>
    </row>
    <row r="160">
      <c r="A160" s="4" t="n"/>
      <c r="B160" s="4" t="n"/>
      <c r="C160">
        <f>IF(AND(ISNUMBER(A160),ISNUMBER(B160),A160&gt;0,B160&gt;0),LN(A160),"")</f>
        <v/>
      </c>
      <c r="D160">
        <f>IF(C160="","",LN(B160))</f>
        <v/>
      </c>
      <c r="E160">
        <f>IF(C160="","",EXP(Model!$B$5+Model!$B$4*C160))</f>
        <v/>
      </c>
    </row>
    <row r="161">
      <c r="A161" s="4" t="n"/>
      <c r="B161" s="4" t="n"/>
      <c r="C161">
        <f>IF(AND(ISNUMBER(A161),ISNUMBER(B161),A161&gt;0,B161&gt;0),LN(A161),"")</f>
        <v/>
      </c>
      <c r="D161">
        <f>IF(C161="","",LN(B161))</f>
        <v/>
      </c>
      <c r="E161">
        <f>IF(C161="","",EXP(Model!$B$5+Model!$B$4*C161))</f>
        <v/>
      </c>
    </row>
    <row r="162">
      <c r="A162" s="4" t="n"/>
      <c r="B162" s="4" t="n"/>
      <c r="C162">
        <f>IF(AND(ISNUMBER(A162),ISNUMBER(B162),A162&gt;0,B162&gt;0),LN(A162),"")</f>
        <v/>
      </c>
      <c r="D162">
        <f>IF(C162="","",LN(B162))</f>
        <v/>
      </c>
      <c r="E162">
        <f>IF(C162="","",EXP(Model!$B$5+Model!$B$4*C162))</f>
        <v/>
      </c>
    </row>
    <row r="163">
      <c r="A163" s="4" t="n"/>
      <c r="B163" s="4" t="n"/>
      <c r="C163">
        <f>IF(AND(ISNUMBER(A163),ISNUMBER(B163),A163&gt;0,B163&gt;0),LN(A163),"")</f>
        <v/>
      </c>
      <c r="D163">
        <f>IF(C163="","",LN(B163))</f>
        <v/>
      </c>
      <c r="E163">
        <f>IF(C163="","",EXP(Model!$B$5+Model!$B$4*C163))</f>
        <v/>
      </c>
    </row>
    <row r="164">
      <c r="A164" s="4" t="n"/>
      <c r="B164" s="4" t="n"/>
      <c r="C164">
        <f>IF(AND(ISNUMBER(A164),ISNUMBER(B164),A164&gt;0,B164&gt;0),LN(A164),"")</f>
        <v/>
      </c>
      <c r="D164">
        <f>IF(C164="","",LN(B164))</f>
        <v/>
      </c>
      <c r="E164">
        <f>IF(C164="","",EXP(Model!$B$5+Model!$B$4*C164))</f>
        <v/>
      </c>
    </row>
    <row r="165">
      <c r="A165" s="4" t="n"/>
      <c r="B165" s="4" t="n"/>
      <c r="C165">
        <f>IF(AND(ISNUMBER(A165),ISNUMBER(B165),A165&gt;0,B165&gt;0),LN(A165),"")</f>
        <v/>
      </c>
      <c r="D165">
        <f>IF(C165="","",LN(B165))</f>
        <v/>
      </c>
      <c r="E165">
        <f>IF(C165="","",EXP(Model!$B$5+Model!$B$4*C165))</f>
        <v/>
      </c>
    </row>
    <row r="166">
      <c r="A166" s="4" t="n"/>
      <c r="B166" s="4" t="n"/>
      <c r="C166">
        <f>IF(AND(ISNUMBER(A166),ISNUMBER(B166),A166&gt;0,B166&gt;0),LN(A166),"")</f>
        <v/>
      </c>
      <c r="D166">
        <f>IF(C166="","",LN(B166))</f>
        <v/>
      </c>
      <c r="E166">
        <f>IF(C166="","",EXP(Model!$B$5+Model!$B$4*C166))</f>
        <v/>
      </c>
    </row>
    <row r="167">
      <c r="A167" s="4" t="n"/>
      <c r="B167" s="4" t="n"/>
      <c r="C167">
        <f>IF(AND(ISNUMBER(A167),ISNUMBER(B167),A167&gt;0,B167&gt;0),LN(A167),"")</f>
        <v/>
      </c>
      <c r="D167">
        <f>IF(C167="","",LN(B167))</f>
        <v/>
      </c>
      <c r="E167">
        <f>IF(C167="","",EXP(Model!$B$5+Model!$B$4*C167))</f>
        <v/>
      </c>
    </row>
    <row r="168">
      <c r="A168" s="4" t="n"/>
      <c r="B168" s="4" t="n"/>
      <c r="C168">
        <f>IF(AND(ISNUMBER(A168),ISNUMBER(B168),A168&gt;0,B168&gt;0),LN(A168),"")</f>
        <v/>
      </c>
      <c r="D168">
        <f>IF(C168="","",LN(B168))</f>
        <v/>
      </c>
      <c r="E168">
        <f>IF(C168="","",EXP(Model!$B$5+Model!$B$4*C168))</f>
        <v/>
      </c>
    </row>
    <row r="169">
      <c r="A169" s="4" t="n"/>
      <c r="B169" s="4" t="n"/>
      <c r="C169">
        <f>IF(AND(ISNUMBER(A169),ISNUMBER(B169),A169&gt;0,B169&gt;0),LN(A169),"")</f>
        <v/>
      </c>
      <c r="D169">
        <f>IF(C169="","",LN(B169))</f>
        <v/>
      </c>
      <c r="E169">
        <f>IF(C169="","",EXP(Model!$B$5+Model!$B$4*C169))</f>
        <v/>
      </c>
    </row>
    <row r="170">
      <c r="A170" s="4" t="n"/>
      <c r="B170" s="4" t="n"/>
      <c r="C170">
        <f>IF(AND(ISNUMBER(A170),ISNUMBER(B170),A170&gt;0,B170&gt;0),LN(A170),"")</f>
        <v/>
      </c>
      <c r="D170">
        <f>IF(C170="","",LN(B170))</f>
        <v/>
      </c>
      <c r="E170">
        <f>IF(C170="","",EXP(Model!$B$5+Model!$B$4*C170))</f>
        <v/>
      </c>
    </row>
    <row r="171">
      <c r="A171" s="4" t="n"/>
      <c r="B171" s="4" t="n"/>
      <c r="C171">
        <f>IF(AND(ISNUMBER(A171),ISNUMBER(B171),A171&gt;0,B171&gt;0),LN(A171),"")</f>
        <v/>
      </c>
      <c r="D171">
        <f>IF(C171="","",LN(B171))</f>
        <v/>
      </c>
      <c r="E171">
        <f>IF(C171="","",EXP(Model!$B$5+Model!$B$4*C171))</f>
        <v/>
      </c>
    </row>
    <row r="172">
      <c r="A172" s="4" t="n"/>
      <c r="B172" s="4" t="n"/>
      <c r="C172">
        <f>IF(AND(ISNUMBER(A172),ISNUMBER(B172),A172&gt;0,B172&gt;0),LN(A172),"")</f>
        <v/>
      </c>
      <c r="D172">
        <f>IF(C172="","",LN(B172))</f>
        <v/>
      </c>
      <c r="E172">
        <f>IF(C172="","",EXP(Model!$B$5+Model!$B$4*C172))</f>
        <v/>
      </c>
    </row>
    <row r="173">
      <c r="A173" s="4" t="n"/>
      <c r="B173" s="4" t="n"/>
      <c r="C173">
        <f>IF(AND(ISNUMBER(A173),ISNUMBER(B173),A173&gt;0,B173&gt;0),LN(A173),"")</f>
        <v/>
      </c>
      <c r="D173">
        <f>IF(C173="","",LN(B173))</f>
        <v/>
      </c>
      <c r="E173">
        <f>IF(C173="","",EXP(Model!$B$5+Model!$B$4*C173))</f>
        <v/>
      </c>
    </row>
    <row r="174">
      <c r="A174" s="4" t="n"/>
      <c r="B174" s="4" t="n"/>
      <c r="C174">
        <f>IF(AND(ISNUMBER(A174),ISNUMBER(B174),A174&gt;0,B174&gt;0),LN(A174),"")</f>
        <v/>
      </c>
      <c r="D174">
        <f>IF(C174="","",LN(B174))</f>
        <v/>
      </c>
      <c r="E174">
        <f>IF(C174="","",EXP(Model!$B$5+Model!$B$4*C174))</f>
        <v/>
      </c>
    </row>
    <row r="175">
      <c r="A175" s="4" t="n"/>
      <c r="B175" s="4" t="n"/>
      <c r="C175">
        <f>IF(AND(ISNUMBER(A175),ISNUMBER(B175),A175&gt;0,B175&gt;0),LN(A175),"")</f>
        <v/>
      </c>
      <c r="D175">
        <f>IF(C175="","",LN(B175))</f>
        <v/>
      </c>
      <c r="E175">
        <f>IF(C175="","",EXP(Model!$B$5+Model!$B$4*C175))</f>
        <v/>
      </c>
    </row>
    <row r="176">
      <c r="A176" s="4" t="n"/>
      <c r="B176" s="4" t="n"/>
      <c r="C176">
        <f>IF(AND(ISNUMBER(A176),ISNUMBER(B176),A176&gt;0,B176&gt;0),LN(A176),"")</f>
        <v/>
      </c>
      <c r="D176">
        <f>IF(C176="","",LN(B176))</f>
        <v/>
      </c>
      <c r="E176">
        <f>IF(C176="","",EXP(Model!$B$5+Model!$B$4*C176))</f>
        <v/>
      </c>
    </row>
    <row r="177">
      <c r="A177" s="4" t="n"/>
      <c r="B177" s="4" t="n"/>
      <c r="C177">
        <f>IF(AND(ISNUMBER(A177),ISNUMBER(B177),A177&gt;0,B177&gt;0),LN(A177),"")</f>
        <v/>
      </c>
      <c r="D177">
        <f>IF(C177="","",LN(B177))</f>
        <v/>
      </c>
      <c r="E177">
        <f>IF(C177="","",EXP(Model!$B$5+Model!$B$4*C177))</f>
        <v/>
      </c>
    </row>
    <row r="178">
      <c r="A178" s="4" t="n"/>
      <c r="B178" s="4" t="n"/>
      <c r="C178">
        <f>IF(AND(ISNUMBER(A178),ISNUMBER(B178),A178&gt;0,B178&gt;0),LN(A178),"")</f>
        <v/>
      </c>
      <c r="D178">
        <f>IF(C178="","",LN(B178))</f>
        <v/>
      </c>
      <c r="E178">
        <f>IF(C178="","",EXP(Model!$B$5+Model!$B$4*C178))</f>
        <v/>
      </c>
    </row>
    <row r="179">
      <c r="A179" s="4" t="n"/>
      <c r="B179" s="4" t="n"/>
      <c r="C179">
        <f>IF(AND(ISNUMBER(A179),ISNUMBER(B179),A179&gt;0,B179&gt;0),LN(A179),"")</f>
        <v/>
      </c>
      <c r="D179">
        <f>IF(C179="","",LN(B179))</f>
        <v/>
      </c>
      <c r="E179">
        <f>IF(C179="","",EXP(Model!$B$5+Model!$B$4*C179))</f>
        <v/>
      </c>
    </row>
    <row r="180">
      <c r="A180" s="4" t="n"/>
      <c r="B180" s="4" t="n"/>
      <c r="C180">
        <f>IF(AND(ISNUMBER(A180),ISNUMBER(B180),A180&gt;0,B180&gt;0),LN(A180),"")</f>
        <v/>
      </c>
      <c r="D180">
        <f>IF(C180="","",LN(B180))</f>
        <v/>
      </c>
      <c r="E180">
        <f>IF(C180="","",EXP(Model!$B$5+Model!$B$4*C180))</f>
        <v/>
      </c>
    </row>
    <row r="181">
      <c r="A181" s="4" t="n"/>
      <c r="B181" s="4" t="n"/>
      <c r="C181">
        <f>IF(AND(ISNUMBER(A181),ISNUMBER(B181),A181&gt;0,B181&gt;0),LN(A181),"")</f>
        <v/>
      </c>
      <c r="D181">
        <f>IF(C181="","",LN(B181))</f>
        <v/>
      </c>
      <c r="E181">
        <f>IF(C181="","",EXP(Model!$B$5+Model!$B$4*C181))</f>
        <v/>
      </c>
    </row>
    <row r="182">
      <c r="A182" s="4" t="n"/>
      <c r="B182" s="4" t="n"/>
      <c r="C182">
        <f>IF(AND(ISNUMBER(A182),ISNUMBER(B182),A182&gt;0,B182&gt;0),LN(A182),"")</f>
        <v/>
      </c>
      <c r="D182">
        <f>IF(C182="","",LN(B182))</f>
        <v/>
      </c>
      <c r="E182">
        <f>IF(C182="","",EXP(Model!$B$5+Model!$B$4*C182))</f>
        <v/>
      </c>
    </row>
    <row r="183">
      <c r="A183" s="4" t="n"/>
      <c r="B183" s="4" t="n"/>
      <c r="C183">
        <f>IF(AND(ISNUMBER(A183),ISNUMBER(B183),A183&gt;0,B183&gt;0),LN(A183),"")</f>
        <v/>
      </c>
      <c r="D183">
        <f>IF(C183="","",LN(B183))</f>
        <v/>
      </c>
      <c r="E183">
        <f>IF(C183="","",EXP(Model!$B$5+Model!$B$4*C183))</f>
        <v/>
      </c>
    </row>
    <row r="184">
      <c r="A184" s="4" t="n"/>
      <c r="B184" s="4" t="n"/>
      <c r="C184">
        <f>IF(AND(ISNUMBER(A184),ISNUMBER(B184),A184&gt;0,B184&gt;0),LN(A184),"")</f>
        <v/>
      </c>
      <c r="D184">
        <f>IF(C184="","",LN(B184))</f>
        <v/>
      </c>
      <c r="E184">
        <f>IF(C184="","",EXP(Model!$B$5+Model!$B$4*C184))</f>
        <v/>
      </c>
    </row>
    <row r="185">
      <c r="A185" s="4" t="n"/>
      <c r="B185" s="4" t="n"/>
      <c r="C185">
        <f>IF(AND(ISNUMBER(A185),ISNUMBER(B185),A185&gt;0,B185&gt;0),LN(A185),"")</f>
        <v/>
      </c>
      <c r="D185">
        <f>IF(C185="","",LN(B185))</f>
        <v/>
      </c>
      <c r="E185">
        <f>IF(C185="","",EXP(Model!$B$5+Model!$B$4*C185))</f>
        <v/>
      </c>
    </row>
    <row r="186">
      <c r="A186" s="4" t="n"/>
      <c r="B186" s="4" t="n"/>
      <c r="C186">
        <f>IF(AND(ISNUMBER(A186),ISNUMBER(B186),A186&gt;0,B186&gt;0),LN(A186),"")</f>
        <v/>
      </c>
      <c r="D186">
        <f>IF(C186="","",LN(B186))</f>
        <v/>
      </c>
      <c r="E186">
        <f>IF(C186="","",EXP(Model!$B$5+Model!$B$4*C186))</f>
        <v/>
      </c>
    </row>
    <row r="187">
      <c r="A187" s="4" t="n"/>
      <c r="B187" s="4" t="n"/>
      <c r="C187">
        <f>IF(AND(ISNUMBER(A187),ISNUMBER(B187),A187&gt;0,B187&gt;0),LN(A187),"")</f>
        <v/>
      </c>
      <c r="D187">
        <f>IF(C187="","",LN(B187))</f>
        <v/>
      </c>
      <c r="E187">
        <f>IF(C187="","",EXP(Model!$B$5+Model!$B$4*C187))</f>
        <v/>
      </c>
    </row>
    <row r="188">
      <c r="A188" s="4" t="n"/>
      <c r="B188" s="4" t="n"/>
      <c r="C188">
        <f>IF(AND(ISNUMBER(A188),ISNUMBER(B188),A188&gt;0,B188&gt;0),LN(A188),"")</f>
        <v/>
      </c>
      <c r="D188">
        <f>IF(C188="","",LN(B188))</f>
        <v/>
      </c>
      <c r="E188">
        <f>IF(C188="","",EXP(Model!$B$5+Model!$B$4*C188))</f>
        <v/>
      </c>
    </row>
    <row r="189">
      <c r="A189" s="4" t="n"/>
      <c r="B189" s="4" t="n"/>
      <c r="C189">
        <f>IF(AND(ISNUMBER(A189),ISNUMBER(B189),A189&gt;0,B189&gt;0),LN(A189),"")</f>
        <v/>
      </c>
      <c r="D189">
        <f>IF(C189="","",LN(B189))</f>
        <v/>
      </c>
      <c r="E189">
        <f>IF(C189="","",EXP(Model!$B$5+Model!$B$4*C189))</f>
        <v/>
      </c>
    </row>
    <row r="190">
      <c r="A190" s="4" t="n"/>
      <c r="B190" s="4" t="n"/>
      <c r="C190">
        <f>IF(AND(ISNUMBER(A190),ISNUMBER(B190),A190&gt;0,B190&gt;0),LN(A190),"")</f>
        <v/>
      </c>
      <c r="D190">
        <f>IF(C190="","",LN(B190))</f>
        <v/>
      </c>
      <c r="E190">
        <f>IF(C190="","",EXP(Model!$B$5+Model!$B$4*C190))</f>
        <v/>
      </c>
    </row>
    <row r="191">
      <c r="A191" s="4" t="n"/>
      <c r="B191" s="4" t="n"/>
      <c r="C191">
        <f>IF(AND(ISNUMBER(A191),ISNUMBER(B191),A191&gt;0,B191&gt;0),LN(A191),"")</f>
        <v/>
      </c>
      <c r="D191">
        <f>IF(C191="","",LN(B191))</f>
        <v/>
      </c>
      <c r="E191">
        <f>IF(C191="","",EXP(Model!$B$5+Model!$B$4*C191))</f>
        <v/>
      </c>
    </row>
    <row r="192">
      <c r="A192" s="4" t="n"/>
      <c r="B192" s="4" t="n"/>
      <c r="C192">
        <f>IF(AND(ISNUMBER(A192),ISNUMBER(B192),A192&gt;0,B192&gt;0),LN(A192),"")</f>
        <v/>
      </c>
      <c r="D192">
        <f>IF(C192="","",LN(B192))</f>
        <v/>
      </c>
      <c r="E192">
        <f>IF(C192="","",EXP(Model!$B$5+Model!$B$4*C192))</f>
        <v/>
      </c>
    </row>
    <row r="193">
      <c r="A193" s="4" t="n"/>
      <c r="B193" s="4" t="n"/>
      <c r="C193">
        <f>IF(AND(ISNUMBER(A193),ISNUMBER(B193),A193&gt;0,B193&gt;0),LN(A193),"")</f>
        <v/>
      </c>
      <c r="D193">
        <f>IF(C193="","",LN(B193))</f>
        <v/>
      </c>
      <c r="E193">
        <f>IF(C193="","",EXP(Model!$B$5+Model!$B$4*C193))</f>
        <v/>
      </c>
    </row>
    <row r="194">
      <c r="A194" s="4" t="n"/>
      <c r="B194" s="4" t="n"/>
      <c r="C194">
        <f>IF(AND(ISNUMBER(A194),ISNUMBER(B194),A194&gt;0,B194&gt;0),LN(A194),"")</f>
        <v/>
      </c>
      <c r="D194">
        <f>IF(C194="","",LN(B194))</f>
        <v/>
      </c>
      <c r="E194">
        <f>IF(C194="","",EXP(Model!$B$5+Model!$B$4*C194))</f>
        <v/>
      </c>
    </row>
    <row r="195">
      <c r="A195" s="4" t="n"/>
      <c r="B195" s="4" t="n"/>
      <c r="C195">
        <f>IF(AND(ISNUMBER(A195),ISNUMBER(B195),A195&gt;0,B195&gt;0),LN(A195),"")</f>
        <v/>
      </c>
      <c r="D195">
        <f>IF(C195="","",LN(B195))</f>
        <v/>
      </c>
      <c r="E195">
        <f>IF(C195="","",EXP(Model!$B$5+Model!$B$4*C195))</f>
        <v/>
      </c>
    </row>
    <row r="196">
      <c r="A196" s="4" t="n"/>
      <c r="B196" s="4" t="n"/>
      <c r="C196">
        <f>IF(AND(ISNUMBER(A196),ISNUMBER(B196),A196&gt;0,B196&gt;0),LN(A196),"")</f>
        <v/>
      </c>
      <c r="D196">
        <f>IF(C196="","",LN(B196))</f>
        <v/>
      </c>
      <c r="E196">
        <f>IF(C196="","",EXP(Model!$B$5+Model!$B$4*C196))</f>
        <v/>
      </c>
    </row>
    <row r="197">
      <c r="A197" s="4" t="n"/>
      <c r="B197" s="4" t="n"/>
      <c r="C197">
        <f>IF(AND(ISNUMBER(A197),ISNUMBER(B197),A197&gt;0,B197&gt;0),LN(A197),"")</f>
        <v/>
      </c>
      <c r="D197">
        <f>IF(C197="","",LN(B197))</f>
        <v/>
      </c>
      <c r="E197">
        <f>IF(C197="","",EXP(Model!$B$5+Model!$B$4*C197))</f>
        <v/>
      </c>
    </row>
    <row r="198">
      <c r="A198" s="4" t="n"/>
      <c r="B198" s="4" t="n"/>
      <c r="C198">
        <f>IF(AND(ISNUMBER(A198),ISNUMBER(B198),A198&gt;0,B198&gt;0),LN(A198),"")</f>
        <v/>
      </c>
      <c r="D198">
        <f>IF(C198="","",LN(B198))</f>
        <v/>
      </c>
      <c r="E198">
        <f>IF(C198="","",EXP(Model!$B$5+Model!$B$4*C198))</f>
        <v/>
      </c>
    </row>
    <row r="199">
      <c r="A199" s="4" t="n"/>
      <c r="B199" s="4" t="n"/>
      <c r="C199">
        <f>IF(AND(ISNUMBER(A199),ISNUMBER(B199),A199&gt;0,B199&gt;0),LN(A199),"")</f>
        <v/>
      </c>
      <c r="D199">
        <f>IF(C199="","",LN(B199))</f>
        <v/>
      </c>
      <c r="E199">
        <f>IF(C199="","",EXP(Model!$B$5+Model!$B$4*C199))</f>
        <v/>
      </c>
    </row>
    <row r="200">
      <c r="A200" s="4" t="n"/>
      <c r="B200" s="4" t="n"/>
      <c r="C200">
        <f>IF(AND(ISNUMBER(A200),ISNUMBER(B200),A200&gt;0,B200&gt;0),LN(A200),"")</f>
        <v/>
      </c>
      <c r="D200">
        <f>IF(C200="","",LN(B200))</f>
        <v/>
      </c>
      <c r="E200">
        <f>IF(C200="","",EXP(Model!$B$5+Model!$B$4*C200))</f>
        <v/>
      </c>
    </row>
    <row r="201">
      <c r="A201" s="4" t="n"/>
      <c r="B201" s="4" t="n"/>
      <c r="C201">
        <f>IF(AND(ISNUMBER(A201),ISNUMBER(B201),A201&gt;0,B201&gt;0),LN(A201),"")</f>
        <v/>
      </c>
      <c r="D201">
        <f>IF(C201="","",LN(B201))</f>
        <v/>
      </c>
      <c r="E201">
        <f>IF(C201="","",EXP(Model!$B$5+Model!$B$4*C201))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2026-10-25T02:03:18Z</dcterms:created>
  <dcterms:modified xmlns:dcterms="http://purl.org/dc/terms/" xmlns:xsi="http://www.w3.org/2001/XMLSchema-instance" xsi:type="dcterms:W3CDTF">2026-10-25T02:03:18Z</dcterms:modified>
</cp:coreProperties>
</file>